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To be Posted on Website\"/>
    </mc:Choice>
  </mc:AlternateContent>
  <xr:revisionPtr revIDLastSave="0" documentId="8_{65C1E761-AB1E-488E-99ED-B707FB1D9B9E}"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Type'!$A$1:$N$39</definedName>
    <definedName name="_xlnm.Print_Area" localSheetId="0">'Pipeline - Solar Summary'!$A$1:$AI$30</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12" l="1"/>
  <c r="Q58" i="12"/>
  <c r="I58" i="12"/>
  <c r="H58" i="12"/>
  <c r="F32" i="13"/>
  <c r="G32" i="13"/>
  <c r="M16" i="1"/>
  <c r="N16" i="1"/>
  <c r="I37" i="12"/>
  <c r="R37" i="12" s="1"/>
  <c r="H37" i="12"/>
  <c r="Q37" i="12" s="1"/>
  <c r="I38" i="12"/>
  <c r="R38" i="12" s="1"/>
  <c r="H38" i="12"/>
  <c r="Q38" i="12" s="1"/>
  <c r="G47" i="13"/>
  <c r="C47" i="13"/>
  <c r="F41" i="13"/>
  <c r="F34" i="13"/>
  <c r="I61" i="12"/>
  <c r="R61" i="12" s="1"/>
  <c r="H61" i="12"/>
  <c r="Q61" i="12" s="1"/>
  <c r="AH5" i="1" l="1"/>
  <c r="AG7" i="1"/>
  <c r="AH7" i="1"/>
  <c r="AG10" i="1"/>
  <c r="AH10" i="1"/>
  <c r="AG13" i="1"/>
  <c r="AH13" i="1"/>
  <c r="AH24" i="1"/>
  <c r="AH20" i="1"/>
  <c r="AG24" i="1"/>
  <c r="AG20" i="1"/>
  <c r="AG5" i="1"/>
  <c r="D26" i="12"/>
  <c r="E21" i="12" s="1"/>
  <c r="F47" i="13"/>
  <c r="D45" i="13"/>
  <c r="B47" i="13"/>
  <c r="M9" i="8"/>
  <c r="M8" i="8"/>
  <c r="L9" i="8"/>
  <c r="L8" i="8"/>
  <c r="C26" i="12"/>
  <c r="K46" i="13"/>
  <c r="J46" i="13"/>
  <c r="K45" i="13"/>
  <c r="J45" i="13"/>
  <c r="K44" i="13"/>
  <c r="J44" i="13"/>
  <c r="K24" i="13"/>
  <c r="K23" i="13"/>
  <c r="K22" i="13"/>
  <c r="K21" i="13"/>
  <c r="K20" i="13"/>
  <c r="K19" i="13"/>
  <c r="K18" i="13"/>
  <c r="K17" i="13"/>
  <c r="K16" i="13"/>
  <c r="K15" i="13"/>
  <c r="K14" i="13"/>
  <c r="J24" i="13"/>
  <c r="J23" i="13"/>
  <c r="J22" i="13"/>
  <c r="J21" i="13"/>
  <c r="J20" i="13"/>
  <c r="J19" i="13"/>
  <c r="J18" i="13"/>
  <c r="J17" i="13"/>
  <c r="J16" i="13"/>
  <c r="J15" i="13"/>
  <c r="J14" i="13"/>
  <c r="M16" i="8"/>
  <c r="M15" i="8"/>
  <c r="L16" i="8"/>
  <c r="L15" i="8"/>
  <c r="U1" i="1"/>
  <c r="E23" i="12" l="1"/>
  <c r="K47" i="13"/>
  <c r="J47" i="13"/>
  <c r="D46" i="13"/>
  <c r="AH16" i="1"/>
  <c r="AG16" i="1"/>
  <c r="D44" i="13"/>
  <c r="D47" i="13" s="1"/>
  <c r="E22" i="12"/>
  <c r="E24" i="12"/>
  <c r="L17" i="8"/>
  <c r="M10" i="8"/>
  <c r="N9" i="8" s="1"/>
  <c r="L10" i="8"/>
  <c r="M17" i="8"/>
  <c r="N16" i="8" s="1"/>
  <c r="K25" i="13"/>
  <c r="J25" i="13"/>
  <c r="E26" i="12" l="1"/>
  <c r="N15" i="8"/>
  <c r="N8" i="8"/>
  <c r="L19" i="13"/>
  <c r="L18" i="13"/>
  <c r="L17" i="13"/>
  <c r="L15" i="13"/>
  <c r="L20" i="13"/>
  <c r="L24" i="13"/>
  <c r="L16" i="13"/>
  <c r="L23" i="13"/>
  <c r="L22" i="13"/>
  <c r="L14" i="13"/>
  <c r="L21" i="13"/>
  <c r="V16" i="1"/>
  <c r="V28" i="1" s="1"/>
  <c r="U16" i="1"/>
  <c r="U28" i="1" s="1"/>
  <c r="R16" i="1"/>
  <c r="Q16" i="1"/>
  <c r="Q28" i="1" s="1"/>
  <c r="B39" i="13"/>
  <c r="C39" i="13"/>
  <c r="F39" i="13"/>
  <c r="G39" i="13"/>
  <c r="I62" i="12"/>
  <c r="R62" i="12" s="1"/>
  <c r="H62" i="12"/>
  <c r="Q62" i="12" s="1"/>
  <c r="I60" i="12"/>
  <c r="R60" i="12" s="1"/>
  <c r="H60" i="12"/>
  <c r="Q60" i="12" s="1"/>
  <c r="I59" i="12"/>
  <c r="R59" i="12" s="1"/>
  <c r="H59" i="12"/>
  <c r="Q59" i="12" s="1"/>
  <c r="R28" i="1" l="1"/>
  <c r="S16" i="1" s="1"/>
  <c r="E64" i="12"/>
  <c r="D64" i="12"/>
  <c r="C32" i="13"/>
  <c r="B32" i="13"/>
  <c r="K31" i="13"/>
  <c r="K32" i="13" s="1"/>
  <c r="J31" i="13"/>
  <c r="J32" i="13" s="1"/>
  <c r="O64" i="12"/>
  <c r="N64" i="12"/>
  <c r="L64" i="12"/>
  <c r="K64" i="12"/>
  <c r="G64" i="12"/>
  <c r="F64" i="12"/>
  <c r="C64" i="12"/>
  <c r="B64" i="12"/>
  <c r="I54" i="12"/>
  <c r="R54" i="12" s="1"/>
  <c r="H54" i="12"/>
  <c r="Q54" i="12" s="1"/>
  <c r="I45" i="12"/>
  <c r="R45" i="12" s="1"/>
  <c r="H45" i="12"/>
  <c r="Q45" i="12" s="1"/>
  <c r="I39" i="12"/>
  <c r="R39" i="12" s="1"/>
  <c r="H39" i="12"/>
  <c r="Q39" i="12" s="1"/>
  <c r="I47" i="12"/>
  <c r="R47" i="12" s="1"/>
  <c r="H47" i="12"/>
  <c r="Q47" i="12" s="1"/>
  <c r="I50" i="12"/>
  <c r="R50" i="12" s="1"/>
  <c r="H50" i="12"/>
  <c r="Q50" i="12" s="1"/>
  <c r="I48" i="12"/>
  <c r="R48" i="12" s="1"/>
  <c r="H48" i="12"/>
  <c r="Q48" i="12" s="1"/>
  <c r="I53" i="12"/>
  <c r="R53" i="12" s="1"/>
  <c r="H53" i="12"/>
  <c r="Q53" i="12" s="1"/>
  <c r="I55" i="12"/>
  <c r="R55" i="12" s="1"/>
  <c r="H55" i="12"/>
  <c r="Q55" i="12" s="1"/>
  <c r="S24" i="1" l="1"/>
  <c r="S10" i="1"/>
  <c r="S7" i="1"/>
  <c r="S20" i="1"/>
  <c r="S13" i="1"/>
  <c r="S5" i="1"/>
  <c r="L31" i="13"/>
  <c r="L32" i="13" s="1"/>
  <c r="H32" i="13"/>
  <c r="D31" i="13"/>
  <c r="D32" i="13" s="1"/>
  <c r="I43" i="12"/>
  <c r="H43" i="12"/>
  <c r="I52" i="12"/>
  <c r="H52" i="12"/>
  <c r="AC1" i="1"/>
  <c r="A2" i="8"/>
  <c r="A2" i="12"/>
  <c r="A18" i="12" s="1"/>
  <c r="A2" i="13"/>
  <c r="C25" i="13"/>
  <c r="D24" i="13" s="1"/>
  <c r="B25" i="13"/>
  <c r="I42" i="12"/>
  <c r="H42" i="12"/>
  <c r="D14" i="12"/>
  <c r="C14" i="12"/>
  <c r="I17" i="8"/>
  <c r="J16" i="8" s="1"/>
  <c r="H17" i="8"/>
  <c r="I10" i="8"/>
  <c r="J9" i="8" s="1"/>
  <c r="H10" i="8"/>
  <c r="I51" i="12"/>
  <c r="I49" i="12"/>
  <c r="R49" i="12" s="1"/>
  <c r="I46" i="12"/>
  <c r="R46" i="12" s="1"/>
  <c r="I44" i="12"/>
  <c r="R44" i="12" s="1"/>
  <c r="I36" i="12"/>
  <c r="R36" i="12" s="1"/>
  <c r="H51" i="12"/>
  <c r="H49" i="12"/>
  <c r="Q49" i="12" s="1"/>
  <c r="H46" i="12"/>
  <c r="Q46" i="12" s="1"/>
  <c r="H44" i="12"/>
  <c r="Q44" i="12" s="1"/>
  <c r="H36" i="12"/>
  <c r="Q36" i="12" s="1"/>
  <c r="R52" i="12" l="1"/>
  <c r="I64" i="12"/>
  <c r="Q52" i="12"/>
  <c r="H64" i="12"/>
  <c r="R43" i="12"/>
  <c r="Q43" i="12"/>
  <c r="R51" i="12"/>
  <c r="Q51" i="12"/>
  <c r="R42" i="12"/>
  <c r="Q42" i="12"/>
  <c r="D21" i="13"/>
  <c r="D14" i="13"/>
  <c r="D18" i="13"/>
  <c r="D22" i="13"/>
  <c r="D17" i="13"/>
  <c r="D15" i="13"/>
  <c r="D19" i="13"/>
  <c r="D23" i="13"/>
  <c r="D16" i="13"/>
  <c r="D20" i="13"/>
  <c r="J15" i="8"/>
  <c r="J8" i="8"/>
  <c r="G25" i="13"/>
  <c r="F25" i="13"/>
  <c r="C7" i="13"/>
  <c r="B7" i="13"/>
  <c r="C6" i="13"/>
  <c r="B6" i="13"/>
  <c r="AD28" i="1"/>
  <c r="AC28" i="1"/>
  <c r="Y28" i="1"/>
  <c r="Q64" i="12" l="1"/>
  <c r="R64" i="12"/>
  <c r="H24" i="13"/>
  <c r="H20" i="13"/>
  <c r="H16" i="13"/>
  <c r="H19" i="13"/>
  <c r="H15" i="13"/>
  <c r="H18" i="13"/>
  <c r="H14" i="13"/>
  <c r="H17" i="13"/>
  <c r="H23" i="13"/>
  <c r="H22" i="13"/>
  <c r="H21" i="13"/>
  <c r="D25" i="13"/>
  <c r="Z28" i="1"/>
  <c r="AA20" i="1" s="1"/>
  <c r="H25" i="13" l="1"/>
  <c r="N28" i="1" l="1"/>
  <c r="M28" i="1"/>
  <c r="E17" i="8" l="1"/>
  <c r="D17" i="8"/>
  <c r="E10" i="8"/>
  <c r="D10" i="8"/>
  <c r="K38" i="13"/>
  <c r="J38" i="13"/>
  <c r="J39" i="13" l="1"/>
  <c r="K39" i="13"/>
  <c r="D38" i="13"/>
  <c r="J10" i="8"/>
  <c r="E6" i="12"/>
  <c r="F8" i="8"/>
  <c r="F9" i="8"/>
  <c r="E7" i="12"/>
  <c r="E8" i="12"/>
  <c r="E5" i="12"/>
  <c r="E10" i="12"/>
  <c r="E13" i="12"/>
  <c r="E11" i="12"/>
  <c r="E9" i="12"/>
  <c r="E12" i="12"/>
  <c r="C5" i="13"/>
  <c r="D39" i="13" l="1"/>
  <c r="N10" i="8"/>
  <c r="N17" i="8"/>
  <c r="L25" i="13"/>
  <c r="E14" i="12"/>
  <c r="J17" i="8"/>
  <c r="B5" i="13"/>
  <c r="B8" i="13" s="1"/>
  <c r="C8" i="13"/>
  <c r="D5" i="13" s="1"/>
  <c r="AH28" i="1"/>
  <c r="F10" i="8"/>
  <c r="AG28" i="1"/>
  <c r="D6" i="13" l="1"/>
  <c r="AI24" i="1"/>
  <c r="AI20" i="1"/>
  <c r="D7" i="13"/>
  <c r="AI16" i="1"/>
  <c r="D8" i="13" l="1"/>
  <c r="J16" i="1"/>
  <c r="I16" i="1"/>
  <c r="I28" i="1" s="1"/>
  <c r="J28" i="1" l="1"/>
  <c r="S28" i="1" l="1"/>
  <c r="K16" i="1"/>
  <c r="K5" i="1"/>
  <c r="AI13" i="1"/>
  <c r="K13" i="1"/>
  <c r="AI10" i="1"/>
  <c r="K24" i="1"/>
  <c r="K10" i="1"/>
  <c r="AI7" i="1"/>
  <c r="K20" i="1"/>
  <c r="K7" i="1"/>
  <c r="AI5" i="1"/>
  <c r="AA28" i="1" l="1"/>
  <c r="K28" i="1"/>
  <c r="AI28" i="1"/>
  <c r="C16" i="1" l="1"/>
  <c r="C28" i="1" s="1"/>
  <c r="F16" i="1" l="1"/>
  <c r="F28" i="1" s="1"/>
  <c r="E16" i="1"/>
  <c r="E28" i="1" s="1"/>
  <c r="B16" i="1" l="1"/>
  <c r="B28" i="1" s="1"/>
</calcChain>
</file>

<file path=xl/sharedStrings.xml><?xml version="1.0" encoding="utf-8"?>
<sst xmlns="http://schemas.openxmlformats.org/spreadsheetml/2006/main" count="308" uniqueCount="141">
  <si>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</si>
  <si>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</si>
  <si>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</si>
  <si>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</si>
  <si>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</si>
  <si>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</si>
  <si>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</si>
  <si>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</si>
  <si>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</si>
  <si>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</si>
  <si>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</si>
  <si>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</si>
  <si>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</si>
  <si>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</si>
  <si>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</si>
  <si>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</si>
  <si>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</si>
  <si>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</si>
  <si>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</si>
  <si>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</si>
  <si>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</si>
  <si>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</si>
  <si>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</si>
  <si>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</si>
  <si>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</si>
  <si>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</si>
  <si>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</si>
  <si>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</si>
  <si>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</si>
  <si>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</si>
  <si>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</si>
  <si>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</si>
  <si>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</si>
  <si>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</si>
  <si>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t>Total BTM, Grid &amp;                     Community Solar - TI, ADI (CSEP), &amp;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</si>
  <si>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</si>
  <si>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</si>
  <si>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</si>
  <si>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</si>
  <si>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</si>
  <si>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</si>
  <si>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</si>
  <si>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</si>
  <si>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</si>
  <si>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</si>
  <si>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</si>
  <si>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</si>
  <si>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</si>
  <si>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</si>
  <si>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</si>
  <si>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</si>
  <si>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</si>
  <si>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</si>
  <si>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</si>
  <si>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</si>
  <si>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</si>
  <si>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</si>
  <si>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</si>
  <si>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</si>
  <si>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</si>
  <si>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</si>
  <si>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</si>
  <si>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</si>
  <si>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</si>
  <si>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</si>
  <si>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</si>
  <si>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</si>
  <si>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</si>
  <si>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</si>
  <si>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</si>
  <si>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</si>
  <si>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</si>
  <si>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</si>
  <si>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</si>
  <si>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</si>
  <si>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</si>
  <si>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</si>
  <si>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</si>
  <si>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</si>
  <si>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</si>
  <si>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</si>
  <si>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</si>
  <si>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</si>
  <si>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</si>
  <si>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</si>
  <si>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</si>
  <si>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</si>
  <si>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</si>
  <si>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</si>
  <si>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</si>
  <si>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</si>
  <si>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</si>
  <si>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</si>
  <si>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</si>
  <si>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</si>
  <si>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</si>
  <si>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</si>
  <si>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</si>
  <si>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</si>
  <si>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</si>
  <si>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</si>
  <si>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</si>
  <si>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</si>
  <si>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</si>
  <si>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</si>
  <si>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</si>
  <si>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</si>
  <si>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</si>
  <si>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</si>
  <si>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</si>
  <si>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</si>
  <si>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</si>
  <si>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</si>
  <si>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</si>
  <si>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</si>
  <si>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</si>
  <si>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</si>
  <si>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</si>
  <si>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</si>
  <si>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</si>
  <si>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</si>
  <si>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</si>
  <si>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</si>
  <si>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</si>
  <si>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</si>
  <si>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</si>
  <si>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</si>
  <si>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</si>
  <si>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</si>
  <si>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</si>
  <si>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</si>
  <si>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</si>
  <si>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</si>
  <si>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</si>
  <si>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</si>
  <si>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</si>
  <si>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</si>
  <si>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</si>
  <si>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as of 01/31/2025</t>
  </si>
  <si>
    <t xml:space="preserve">Previously Reported through 12/31/2024                       </t>
  </si>
  <si>
    <t>Note:  The above tables provide a summary of responses regarding the use of Third Party Ownership (TPO) as reported by the registrant for all behind the meter registrations.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</si>
</sst>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5"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s>
  <fills count="5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36">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1" fillId="0" borderId="0" xfId="0" applyFont="1" applyAlignment="1">
      <alignment horizontal="left" vertical="top" wrapText="1"/>
    </xf>
    <xf numFmtId="0" fontId="3" fillId="0" borderId="1" xfId="0" applyFont="1" applyBorder="1" applyAlignment="1">
      <alignment horizontal="center" vertical="center" wrapText="1"/>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53" fillId="0" borderId="4" xfId="0" applyNumberFormat="1" applyFont="1" applyBorder="1" applyAlignment="1">
      <alignment horizontal="center" vertical="center"/>
    </xf>
    <xf numFmtId="0" fontId="54" fillId="42" borderId="0" xfId="0" applyFont="1" applyFill="1" applyAlignment="1">
      <alignment horizontal="center" vertical="center"/>
    </xf>
    <xf numFmtId="0" fontId="54" fillId="42" borderId="11" xfId="0" applyFont="1" applyFill="1" applyBorder="1" applyAlignment="1">
      <alignment horizontal="center" vertical="center"/>
    </xf>
    <xf numFmtId="0" fontId="33" fillId="0" borderId="0" xfId="0" applyFont="1" applyAlignment="1">
      <alignment horizontal="center" wrapText="1"/>
    </xf>
    <xf numFmtId="0" fontId="33" fillId="0" borderId="11" xfId="0" applyFont="1" applyBorder="1" applyAlignment="1">
      <alignment horizont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3" fontId="4" fillId="48" borderId="3"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50" fillId="0" borderId="0" xfId="0" applyFont="1" applyAlignment="1">
      <alignment horizontal="left" vertical="top" wrapText="1"/>
    </xf>
    <xf numFmtId="0" fontId="36" fillId="0" borderId="0" xfId="0" applyFont="1" applyAlignment="1">
      <alignment horizontal="left" vertical="top" wrapText="1"/>
    </xf>
    <xf numFmtId="0" fontId="11" fillId="5" borderId="1" xfId="1" applyFont="1" applyFill="1" applyBorder="1" applyAlignment="1">
      <alignment horizontal="center"/>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2"/>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79" t="s">
        <v>0</v>
      </c>
      <c r="B1" s="279"/>
      <c r="C1" s="279"/>
      <c r="E1" s="244" t="s">
        <v>1</v>
      </c>
      <c r="F1" s="244"/>
      <c r="H1" s="162" t="s">
        <v>2</v>
      </c>
      <c r="I1" s="157"/>
      <c r="J1" s="157"/>
      <c r="K1" s="157"/>
      <c r="M1" s="244" t="s">
        <v>139</v>
      </c>
      <c r="N1" s="244"/>
      <c r="P1" s="242" t="s">
        <v>3</v>
      </c>
      <c r="Q1" s="242"/>
      <c r="R1" s="242"/>
      <c r="S1" s="242"/>
      <c r="U1" s="244" t="str">
        <f>M1</f>
        <v xml:space="preserve">Previously Reported through 12/31/2024                       </v>
      </c>
      <c r="V1" s="244"/>
      <c r="X1" s="242" t="s">
        <v>4</v>
      </c>
      <c r="Y1" s="242"/>
      <c r="Z1" s="242"/>
      <c r="AA1" s="242"/>
      <c r="AC1" s="244" t="str">
        <f>M1</f>
        <v xml:space="preserve">Previously Reported through 12/31/2024                       </v>
      </c>
      <c r="AD1" s="244"/>
      <c r="AF1" s="269" t="s">
        <v>5</v>
      </c>
      <c r="AG1" s="269"/>
      <c r="AH1" s="269"/>
      <c r="AI1" s="269"/>
    </row>
    <row r="2" spans="1:35" ht="21" x14ac:dyDescent="0.35">
      <c r="A2" s="280" t="s">
        <v>6</v>
      </c>
      <c r="B2" s="280"/>
      <c r="C2" s="280"/>
      <c r="E2" s="245"/>
      <c r="F2" s="245"/>
      <c r="H2" s="163" t="s">
        <v>138</v>
      </c>
      <c r="I2" s="158"/>
      <c r="J2" s="158"/>
      <c r="K2" s="158"/>
      <c r="M2" s="245"/>
      <c r="N2" s="245"/>
      <c r="P2" s="243"/>
      <c r="Q2" s="243"/>
      <c r="R2" s="243"/>
      <c r="S2" s="243"/>
      <c r="U2" s="245"/>
      <c r="V2" s="245"/>
      <c r="X2" s="242"/>
      <c r="Y2" s="242"/>
      <c r="Z2" s="242"/>
      <c r="AA2" s="242"/>
      <c r="AC2" s="244"/>
      <c r="AD2" s="244"/>
      <c r="AF2" s="270"/>
      <c r="AG2" s="270"/>
      <c r="AH2" s="270"/>
      <c r="AI2" s="270"/>
    </row>
    <row r="3" spans="1:35" ht="24.65" customHeight="1" x14ac:dyDescent="0.35">
      <c r="A3" s="246" t="s">
        <v>7</v>
      </c>
      <c r="B3" s="248" t="s">
        <v>8</v>
      </c>
      <c r="C3" s="250" t="s">
        <v>9</v>
      </c>
      <c r="D3" s="1"/>
      <c r="E3" s="21" t="s">
        <v>10</v>
      </c>
      <c r="F3" s="20" t="s">
        <v>11</v>
      </c>
      <c r="G3" s="1"/>
      <c r="H3" s="246" t="s">
        <v>7</v>
      </c>
      <c r="I3" s="248" t="s">
        <v>8</v>
      </c>
      <c r="J3" s="250" t="s">
        <v>12</v>
      </c>
      <c r="K3" s="19" t="s">
        <v>13</v>
      </c>
      <c r="L3" s="1"/>
      <c r="M3" s="21" t="s">
        <v>10</v>
      </c>
      <c r="N3" s="20" t="s">
        <v>11</v>
      </c>
      <c r="O3" s="1"/>
      <c r="P3" s="246" t="s">
        <v>7</v>
      </c>
      <c r="Q3" s="248" t="s">
        <v>8</v>
      </c>
      <c r="R3" s="250" t="s">
        <v>12</v>
      </c>
      <c r="S3" s="19" t="s">
        <v>13</v>
      </c>
      <c r="T3" s="1"/>
      <c r="U3" s="21" t="s">
        <v>10</v>
      </c>
      <c r="V3" s="20" t="s">
        <v>11</v>
      </c>
      <c r="W3" s="1"/>
      <c r="X3" s="284" t="s">
        <v>7</v>
      </c>
      <c r="Y3" s="285" t="s">
        <v>8</v>
      </c>
      <c r="Z3" s="285" t="s">
        <v>12</v>
      </c>
      <c r="AA3" s="19" t="s">
        <v>13</v>
      </c>
      <c r="AB3" s="1"/>
      <c r="AC3" s="21" t="s">
        <v>10</v>
      </c>
      <c r="AD3" s="20" t="s">
        <v>11</v>
      </c>
      <c r="AE3" s="1"/>
      <c r="AF3" s="267" t="s">
        <v>7</v>
      </c>
      <c r="AG3" s="273" t="s">
        <v>8</v>
      </c>
      <c r="AH3" s="271" t="s">
        <v>14</v>
      </c>
      <c r="AI3" s="64" t="s">
        <v>13</v>
      </c>
    </row>
    <row r="4" spans="1:35" ht="22.4" customHeight="1" x14ac:dyDescent="0.35">
      <c r="A4" s="247"/>
      <c r="B4" s="249"/>
      <c r="C4" s="251"/>
      <c r="D4" s="1"/>
      <c r="E4" s="24" t="s">
        <v>15</v>
      </c>
      <c r="F4" s="22" t="s">
        <v>16</v>
      </c>
      <c r="G4" s="1"/>
      <c r="H4" s="247"/>
      <c r="I4" s="249"/>
      <c r="J4" s="251"/>
      <c r="K4" s="23" t="s">
        <v>17</v>
      </c>
      <c r="L4" s="1"/>
      <c r="M4" s="24" t="s">
        <v>15</v>
      </c>
      <c r="N4" s="22" t="s">
        <v>16</v>
      </c>
      <c r="O4" s="1"/>
      <c r="P4" s="247"/>
      <c r="Q4" s="249"/>
      <c r="R4" s="251"/>
      <c r="S4" s="23" t="s">
        <v>17</v>
      </c>
      <c r="T4" s="1"/>
      <c r="U4" s="24" t="s">
        <v>15</v>
      </c>
      <c r="V4" s="22" t="s">
        <v>16</v>
      </c>
      <c r="W4" s="1"/>
      <c r="X4" s="284"/>
      <c r="Y4" s="285"/>
      <c r="Z4" s="285"/>
      <c r="AA4" s="23" t="s">
        <v>17</v>
      </c>
      <c r="AB4" s="1"/>
      <c r="AC4" s="24" t="s">
        <v>15</v>
      </c>
      <c r="AD4" s="22" t="s">
        <v>16</v>
      </c>
      <c r="AE4" s="1"/>
      <c r="AF4" s="268"/>
      <c r="AG4" s="274"/>
      <c r="AH4" s="272"/>
      <c r="AI4" s="65" t="s">
        <v>17</v>
      </c>
    </row>
    <row r="5" spans="1:35" ht="22.4" customHeight="1" x14ac:dyDescent="0.35">
      <c r="A5" s="17" t="s">
        <v>18</v>
      </c>
      <c r="B5" s="233">
        <v>0</v>
      </c>
      <c r="C5" s="234">
        <v>0</v>
      </c>
      <c r="E5" s="281">
        <v>0</v>
      </c>
      <c r="F5" s="281">
        <v>0</v>
      </c>
      <c r="H5" s="17" t="s">
        <v>18</v>
      </c>
      <c r="I5" s="233">
        <v>0</v>
      </c>
      <c r="J5" s="234">
        <v>0</v>
      </c>
      <c r="K5" s="237">
        <f>J5/$J$28</f>
        <v>0</v>
      </c>
      <c r="M5" s="239">
        <v>0</v>
      </c>
      <c r="N5" s="240">
        <v>0</v>
      </c>
      <c r="P5" s="17" t="s">
        <v>18</v>
      </c>
      <c r="Q5" s="233">
        <v>12633</v>
      </c>
      <c r="R5" s="234">
        <v>113698.01</v>
      </c>
      <c r="S5" s="237">
        <f>R5/$R$28</f>
        <v>0.1647782559619215</v>
      </c>
      <c r="U5" s="239">
        <v>12704</v>
      </c>
      <c r="V5" s="240">
        <v>113326.17</v>
      </c>
      <c r="X5" s="199"/>
      <c r="Y5" s="286"/>
      <c r="Z5" s="288"/>
      <c r="AA5" s="289"/>
      <c r="AC5" s="275"/>
      <c r="AD5" s="276"/>
      <c r="AF5" s="17" t="s">
        <v>18</v>
      </c>
      <c r="AG5" s="233">
        <f>SUM(B5+I5+Y5+Q5)</f>
        <v>12633</v>
      </c>
      <c r="AH5" s="233">
        <f>SUM(C5+J5+Z5+R5)</f>
        <v>113698.01</v>
      </c>
      <c r="AI5" s="237">
        <f>AH5/$J$28</f>
        <v>0.36509182605462243</v>
      </c>
    </row>
    <row r="6" spans="1:35" ht="23.5" customHeight="1" x14ac:dyDescent="0.35">
      <c r="A6" s="18" t="s">
        <v>19</v>
      </c>
      <c r="B6" s="235"/>
      <c r="C6" s="235"/>
      <c r="E6" s="282"/>
      <c r="F6" s="282"/>
      <c r="H6" s="18" t="s">
        <v>19</v>
      </c>
      <c r="I6" s="235"/>
      <c r="J6" s="235"/>
      <c r="K6" s="238"/>
      <c r="M6" s="241"/>
      <c r="N6" s="241"/>
      <c r="P6" s="18" t="s">
        <v>19</v>
      </c>
      <c r="Q6" s="235"/>
      <c r="R6" s="235"/>
      <c r="S6" s="238"/>
      <c r="U6" s="241"/>
      <c r="V6" s="241"/>
      <c r="X6" s="200"/>
      <c r="Y6" s="287"/>
      <c r="Z6" s="287"/>
      <c r="AA6" s="290"/>
      <c r="AC6" s="277"/>
      <c r="AD6" s="277"/>
      <c r="AF6" s="18" t="s">
        <v>19</v>
      </c>
      <c r="AG6" s="235"/>
      <c r="AH6" s="235"/>
      <c r="AI6" s="238"/>
    </row>
    <row r="7" spans="1:35" ht="15.5" x14ac:dyDescent="0.35">
      <c r="A7" s="15" t="s">
        <v>20</v>
      </c>
      <c r="B7" s="233">
        <v>0</v>
      </c>
      <c r="C7" s="233">
        <v>0</v>
      </c>
      <c r="E7" s="281">
        <v>0</v>
      </c>
      <c r="F7" s="281">
        <v>0</v>
      </c>
      <c r="H7" s="15" t="s">
        <v>20</v>
      </c>
      <c r="I7" s="233">
        <v>0</v>
      </c>
      <c r="J7" s="233">
        <v>0</v>
      </c>
      <c r="K7" s="236">
        <f>J7/$J$28</f>
        <v>0</v>
      </c>
      <c r="M7" s="239">
        <v>0</v>
      </c>
      <c r="N7" s="239">
        <v>0</v>
      </c>
      <c r="P7" s="15" t="s">
        <v>20</v>
      </c>
      <c r="Q7" s="233">
        <v>128</v>
      </c>
      <c r="R7" s="233">
        <v>4671.5</v>
      </c>
      <c r="S7" s="236">
        <f>R7/$R$28</f>
        <v>6.7702295117224674E-3</v>
      </c>
      <c r="U7" s="239">
        <v>146</v>
      </c>
      <c r="V7" s="239">
        <v>5379.77</v>
      </c>
      <c r="X7" s="201"/>
      <c r="Y7" s="286"/>
      <c r="Z7" s="286"/>
      <c r="AA7" s="291"/>
      <c r="AC7" s="275"/>
      <c r="AD7" s="275"/>
      <c r="AF7" s="15" t="s">
        <v>20</v>
      </c>
      <c r="AG7" s="233">
        <f>SUM(B7+I7+Y7+Q7)</f>
        <v>128</v>
      </c>
      <c r="AH7" s="233">
        <f>SUM(C7+J7+Z7+R7)</f>
        <v>4671.5</v>
      </c>
      <c r="AI7" s="236">
        <f>AH7/$J$28</f>
        <v>1.500049530694661E-2</v>
      </c>
    </row>
    <row r="8" spans="1:35" ht="15.5" x14ac:dyDescent="0.35">
      <c r="A8" s="16" t="s">
        <v>21</v>
      </c>
      <c r="B8" s="234"/>
      <c r="C8" s="234"/>
      <c r="E8" s="283"/>
      <c r="F8" s="283"/>
      <c r="H8" s="16" t="s">
        <v>21</v>
      </c>
      <c r="I8" s="234"/>
      <c r="J8" s="234"/>
      <c r="K8" s="237"/>
      <c r="M8" s="240"/>
      <c r="N8" s="240"/>
      <c r="P8" s="16" t="s">
        <v>21</v>
      </c>
      <c r="Q8" s="234"/>
      <c r="R8" s="234"/>
      <c r="S8" s="237"/>
      <c r="U8" s="240"/>
      <c r="V8" s="240"/>
      <c r="X8" s="202"/>
      <c r="Y8" s="288"/>
      <c r="Z8" s="288"/>
      <c r="AA8" s="289"/>
      <c r="AC8" s="276"/>
      <c r="AD8" s="276"/>
      <c r="AF8" s="16" t="s">
        <v>21</v>
      </c>
      <c r="AG8" s="234"/>
      <c r="AH8" s="234"/>
      <c r="AI8" s="237"/>
    </row>
    <row r="9" spans="1:35" ht="15.5" x14ac:dyDescent="0.35">
      <c r="A9" s="16" t="s">
        <v>22</v>
      </c>
      <c r="B9" s="235"/>
      <c r="C9" s="235"/>
      <c r="E9" s="282"/>
      <c r="F9" s="282"/>
      <c r="H9" s="16" t="s">
        <v>22</v>
      </c>
      <c r="I9" s="235"/>
      <c r="J9" s="235"/>
      <c r="K9" s="238"/>
      <c r="M9" s="241"/>
      <c r="N9" s="241"/>
      <c r="P9" s="16" t="s">
        <v>22</v>
      </c>
      <c r="Q9" s="235"/>
      <c r="R9" s="235"/>
      <c r="S9" s="238"/>
      <c r="U9" s="241"/>
      <c r="V9" s="241"/>
      <c r="X9" s="202"/>
      <c r="Y9" s="287"/>
      <c r="Z9" s="287"/>
      <c r="AA9" s="290"/>
      <c r="AC9" s="277"/>
      <c r="AD9" s="277"/>
      <c r="AF9" s="16" t="s">
        <v>22</v>
      </c>
      <c r="AG9" s="235"/>
      <c r="AH9" s="235"/>
      <c r="AI9" s="238"/>
    </row>
    <row r="10" spans="1:35" ht="15.5" x14ac:dyDescent="0.35">
      <c r="A10" s="15" t="s">
        <v>20</v>
      </c>
      <c r="B10" s="233">
        <v>0</v>
      </c>
      <c r="C10" s="233">
        <v>0</v>
      </c>
      <c r="E10" s="281">
        <v>0</v>
      </c>
      <c r="F10" s="281">
        <v>0</v>
      </c>
      <c r="H10" s="15" t="s">
        <v>20</v>
      </c>
      <c r="I10" s="233">
        <v>2</v>
      </c>
      <c r="J10" s="233">
        <v>285.95999999999998</v>
      </c>
      <c r="K10" s="236">
        <f>J10/$J$28</f>
        <v>9.1823646322903825E-4</v>
      </c>
      <c r="M10" s="239">
        <v>2</v>
      </c>
      <c r="N10" s="239">
        <v>285.95999999999998</v>
      </c>
      <c r="P10" s="15" t="s">
        <v>20</v>
      </c>
      <c r="Q10" s="233">
        <v>125</v>
      </c>
      <c r="R10" s="233">
        <v>49232.3</v>
      </c>
      <c r="S10" s="236">
        <f>R10/$R$28</f>
        <v>7.1350523469971977E-2</v>
      </c>
      <c r="U10" s="239">
        <v>136</v>
      </c>
      <c r="V10" s="239">
        <v>51790.74</v>
      </c>
      <c r="X10" s="201"/>
      <c r="Y10" s="286"/>
      <c r="Z10" s="286"/>
      <c r="AA10" s="291"/>
      <c r="AC10" s="275"/>
      <c r="AD10" s="275"/>
      <c r="AF10" s="15" t="s">
        <v>20</v>
      </c>
      <c r="AG10" s="233">
        <f>SUM(B10+I10+Y10+Q10)</f>
        <v>127</v>
      </c>
      <c r="AH10" s="233">
        <f>SUM(C10+J10+Z10+R10)</f>
        <v>49518.26</v>
      </c>
      <c r="AI10" s="236">
        <f>AH10/$J$28</f>
        <v>0.15900640623743167</v>
      </c>
    </row>
    <row r="11" spans="1:35" ht="15.5" x14ac:dyDescent="0.35">
      <c r="A11" s="16" t="s">
        <v>21</v>
      </c>
      <c r="B11" s="234"/>
      <c r="C11" s="234"/>
      <c r="E11" s="283"/>
      <c r="F11" s="283"/>
      <c r="H11" s="16" t="s">
        <v>21</v>
      </c>
      <c r="I11" s="234"/>
      <c r="J11" s="234"/>
      <c r="K11" s="237"/>
      <c r="M11" s="240"/>
      <c r="N11" s="240"/>
      <c r="P11" s="16" t="s">
        <v>21</v>
      </c>
      <c r="Q11" s="234"/>
      <c r="R11" s="234"/>
      <c r="S11" s="237"/>
      <c r="U11" s="240"/>
      <c r="V11" s="240"/>
      <c r="X11" s="202"/>
      <c r="Y11" s="288"/>
      <c r="Z11" s="288"/>
      <c r="AA11" s="289"/>
      <c r="AC11" s="276"/>
      <c r="AD11" s="276"/>
      <c r="AF11" s="16" t="s">
        <v>21</v>
      </c>
      <c r="AG11" s="234"/>
      <c r="AH11" s="234"/>
      <c r="AI11" s="237"/>
    </row>
    <row r="12" spans="1:35" ht="15.5" x14ac:dyDescent="0.35">
      <c r="A12" s="16" t="s">
        <v>23</v>
      </c>
      <c r="B12" s="235"/>
      <c r="C12" s="235"/>
      <c r="E12" s="282"/>
      <c r="F12" s="282"/>
      <c r="H12" s="16" t="s">
        <v>23</v>
      </c>
      <c r="I12" s="235"/>
      <c r="J12" s="235"/>
      <c r="K12" s="238"/>
      <c r="M12" s="241"/>
      <c r="N12" s="241"/>
      <c r="P12" s="16" t="s">
        <v>23</v>
      </c>
      <c r="Q12" s="235"/>
      <c r="R12" s="235"/>
      <c r="S12" s="238"/>
      <c r="U12" s="241"/>
      <c r="V12" s="241"/>
      <c r="X12" s="202"/>
      <c r="Y12" s="287"/>
      <c r="Z12" s="287"/>
      <c r="AA12" s="290"/>
      <c r="AC12" s="277"/>
      <c r="AD12" s="277"/>
      <c r="AF12" s="16" t="s">
        <v>23</v>
      </c>
      <c r="AG12" s="235"/>
      <c r="AH12" s="235"/>
      <c r="AI12" s="238"/>
    </row>
    <row r="13" spans="1:35" ht="15.5" x14ac:dyDescent="0.35">
      <c r="A13" s="15" t="s">
        <v>20</v>
      </c>
      <c r="B13" s="233">
        <v>0</v>
      </c>
      <c r="C13" s="233">
        <v>0</v>
      </c>
      <c r="E13" s="233">
        <v>0</v>
      </c>
      <c r="F13" s="233">
        <v>0</v>
      </c>
      <c r="H13" s="15" t="s">
        <v>20</v>
      </c>
      <c r="I13" s="233">
        <v>2</v>
      </c>
      <c r="J13" s="233">
        <v>16026.35</v>
      </c>
      <c r="K13" s="236">
        <f>J13/$J$28</f>
        <v>5.1461669263081197E-2</v>
      </c>
      <c r="M13" s="239">
        <v>2</v>
      </c>
      <c r="N13" s="239">
        <v>16026.35</v>
      </c>
      <c r="P13" s="15" t="s">
        <v>20</v>
      </c>
      <c r="Q13" s="233">
        <v>14</v>
      </c>
      <c r="R13" s="233">
        <v>27224.07</v>
      </c>
      <c r="S13" s="236">
        <f>R13/$R$28</f>
        <v>3.9454822250497332E-2</v>
      </c>
      <c r="U13" s="239">
        <v>19</v>
      </c>
      <c r="V13" s="239">
        <v>36841.230000000003</v>
      </c>
      <c r="X13" s="201"/>
      <c r="Y13" s="286"/>
      <c r="Z13" s="286"/>
      <c r="AA13" s="291"/>
      <c r="AC13" s="275"/>
      <c r="AD13" s="275"/>
      <c r="AF13" s="15" t="s">
        <v>20</v>
      </c>
      <c r="AG13" s="233">
        <f>SUM(B13+I13+Y13+Q13)</f>
        <v>16</v>
      </c>
      <c r="AH13" s="233">
        <f>SUM(C13+J13+Z13+R13)</f>
        <v>43250.42</v>
      </c>
      <c r="AI13" s="236">
        <f>AH13/$J$28</f>
        <v>0.13887995766530445</v>
      </c>
    </row>
    <row r="14" spans="1:35" ht="15.5" x14ac:dyDescent="0.35">
      <c r="A14" s="16" t="s">
        <v>21</v>
      </c>
      <c r="B14" s="234"/>
      <c r="C14" s="234"/>
      <c r="E14" s="234"/>
      <c r="F14" s="234"/>
      <c r="H14" s="16" t="s">
        <v>21</v>
      </c>
      <c r="I14" s="234"/>
      <c r="J14" s="234"/>
      <c r="K14" s="237"/>
      <c r="M14" s="240"/>
      <c r="N14" s="240"/>
      <c r="P14" s="16" t="s">
        <v>21</v>
      </c>
      <c r="Q14" s="234"/>
      <c r="R14" s="234"/>
      <c r="S14" s="237"/>
      <c r="U14" s="240"/>
      <c r="V14" s="240"/>
      <c r="X14" s="202"/>
      <c r="Y14" s="288"/>
      <c r="Z14" s="288"/>
      <c r="AA14" s="289"/>
      <c r="AC14" s="276"/>
      <c r="AD14" s="276"/>
      <c r="AF14" s="16" t="s">
        <v>21</v>
      </c>
      <c r="AG14" s="234"/>
      <c r="AH14" s="234"/>
      <c r="AI14" s="237"/>
    </row>
    <row r="15" spans="1:35" ht="15.5" x14ac:dyDescent="0.35">
      <c r="A15" s="14" t="s">
        <v>24</v>
      </c>
      <c r="B15" s="235"/>
      <c r="C15" s="235"/>
      <c r="E15" s="235"/>
      <c r="F15" s="235"/>
      <c r="H15" s="14" t="s">
        <v>24</v>
      </c>
      <c r="I15" s="235"/>
      <c r="J15" s="235"/>
      <c r="K15" s="238"/>
      <c r="M15" s="241"/>
      <c r="N15" s="241"/>
      <c r="P15" s="14" t="s">
        <v>24</v>
      </c>
      <c r="Q15" s="235"/>
      <c r="R15" s="235"/>
      <c r="S15" s="238"/>
      <c r="U15" s="241"/>
      <c r="V15" s="241"/>
      <c r="X15" s="203"/>
      <c r="Y15" s="287"/>
      <c r="Z15" s="287"/>
      <c r="AA15" s="290"/>
      <c r="AC15" s="277"/>
      <c r="AD15" s="277"/>
      <c r="AF15" s="14" t="s">
        <v>24</v>
      </c>
      <c r="AG15" s="235"/>
      <c r="AH15" s="235"/>
      <c r="AI15" s="238"/>
    </row>
    <row r="16" spans="1:35" ht="14.5" customHeight="1" x14ac:dyDescent="0.35">
      <c r="A16" s="223" t="s">
        <v>25</v>
      </c>
      <c r="B16" s="224">
        <f>SUM(B5:B13)</f>
        <v>0</v>
      </c>
      <c r="C16" s="224">
        <f>SUM(C5:C13)</f>
        <v>0</v>
      </c>
      <c r="E16" s="229">
        <f>SUM(E5:E13)</f>
        <v>0</v>
      </c>
      <c r="F16" s="229">
        <f>SUM(F5:F13)</f>
        <v>0</v>
      </c>
      <c r="H16" s="223" t="s">
        <v>25</v>
      </c>
      <c r="I16" s="224">
        <f>SUM(I5:I13)</f>
        <v>4</v>
      </c>
      <c r="J16" s="224">
        <f>SUM(J5:J13)</f>
        <v>16312.31</v>
      </c>
      <c r="K16" s="228">
        <f>J16/$J$28</f>
        <v>5.2379905726310232E-2</v>
      </c>
      <c r="M16" s="259">
        <f>SUM(M5:M15)</f>
        <v>4</v>
      </c>
      <c r="N16" s="259">
        <f>SUM(N5:N15)</f>
        <v>16312.31</v>
      </c>
      <c r="P16" s="223" t="s">
        <v>25</v>
      </c>
      <c r="Q16" s="224">
        <f>SUM(Q5:Q13)</f>
        <v>12900</v>
      </c>
      <c r="R16" s="224">
        <f>SUM(R5:R13)</f>
        <v>194825.88</v>
      </c>
      <c r="S16" s="228">
        <f>R16/$R$28</f>
        <v>0.28235383119411328</v>
      </c>
      <c r="U16" s="229">
        <f>SUM(U5:U15)</f>
        <v>13005</v>
      </c>
      <c r="V16" s="229">
        <f>SUM(V5:V15)</f>
        <v>207337.91</v>
      </c>
      <c r="X16" s="292"/>
      <c r="Y16" s="293"/>
      <c r="Z16" s="293"/>
      <c r="AA16" s="294"/>
      <c r="AC16" s="295"/>
      <c r="AD16" s="295"/>
      <c r="AF16" s="223" t="s">
        <v>26</v>
      </c>
      <c r="AG16" s="255">
        <f>SUM(AG5:AG15)</f>
        <v>12904</v>
      </c>
      <c r="AH16" s="255">
        <f>SUM(AH5:AH15)</f>
        <v>211138.19</v>
      </c>
      <c r="AI16" s="258">
        <f>AH16/$AH$28</f>
        <v>0.16096615989489552</v>
      </c>
    </row>
    <row r="17" spans="1:35" ht="14.5" customHeight="1" x14ac:dyDescent="0.35">
      <c r="A17" s="223"/>
      <c r="B17" s="224"/>
      <c r="C17" s="224"/>
      <c r="E17" s="229"/>
      <c r="F17" s="229"/>
      <c r="H17" s="223"/>
      <c r="I17" s="224"/>
      <c r="J17" s="224"/>
      <c r="K17" s="228"/>
      <c r="M17" s="259"/>
      <c r="N17" s="259"/>
      <c r="P17" s="223"/>
      <c r="Q17" s="224"/>
      <c r="R17" s="224"/>
      <c r="S17" s="228"/>
      <c r="U17" s="229"/>
      <c r="V17" s="229"/>
      <c r="X17" s="292"/>
      <c r="Y17" s="293"/>
      <c r="Z17" s="293"/>
      <c r="AA17" s="294"/>
      <c r="AC17" s="295"/>
      <c r="AD17" s="295"/>
      <c r="AF17" s="223"/>
      <c r="AG17" s="256"/>
      <c r="AH17" s="256"/>
      <c r="AI17" s="258"/>
    </row>
    <row r="18" spans="1:35" ht="14.5" customHeight="1" x14ac:dyDescent="0.35">
      <c r="A18" s="223"/>
      <c r="B18" s="224"/>
      <c r="C18" s="224"/>
      <c r="E18" s="229"/>
      <c r="F18" s="229"/>
      <c r="H18" s="223"/>
      <c r="I18" s="224"/>
      <c r="J18" s="224"/>
      <c r="K18" s="228"/>
      <c r="M18" s="259"/>
      <c r="N18" s="259"/>
      <c r="P18" s="223"/>
      <c r="Q18" s="224"/>
      <c r="R18" s="224"/>
      <c r="S18" s="228"/>
      <c r="U18" s="229"/>
      <c r="V18" s="229"/>
      <c r="X18" s="292"/>
      <c r="Y18" s="293"/>
      <c r="Z18" s="293"/>
      <c r="AA18" s="294"/>
      <c r="AC18" s="295"/>
      <c r="AD18" s="295"/>
      <c r="AF18" s="223"/>
      <c r="AG18" s="257"/>
      <c r="AH18" s="257"/>
      <c r="AI18" s="258"/>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23" t="s">
        <v>27</v>
      </c>
      <c r="B20" s="224">
        <v>0</v>
      </c>
      <c r="C20" s="224">
        <v>0</v>
      </c>
      <c r="D20" s="28"/>
      <c r="E20" s="229">
        <v>0</v>
      </c>
      <c r="F20" s="229">
        <v>0</v>
      </c>
      <c r="H20" s="223" t="s">
        <v>27</v>
      </c>
      <c r="I20" s="224">
        <v>14</v>
      </c>
      <c r="J20" s="225">
        <v>276914.90000000002</v>
      </c>
      <c r="K20" s="228">
        <f>J20/$J$28</f>
        <v>0.88919204920766137</v>
      </c>
      <c r="L20" s="28"/>
      <c r="M20" s="259">
        <v>14</v>
      </c>
      <c r="N20" s="264">
        <v>276914.90000000002</v>
      </c>
      <c r="P20" s="223" t="s">
        <v>27</v>
      </c>
      <c r="Q20" s="224">
        <v>0</v>
      </c>
      <c r="R20" s="225">
        <v>0</v>
      </c>
      <c r="S20" s="228">
        <f>R20/$R$28</f>
        <v>0</v>
      </c>
      <c r="T20" s="28"/>
      <c r="U20" s="229">
        <v>0</v>
      </c>
      <c r="V20" s="230">
        <v>0</v>
      </c>
      <c r="X20" s="223" t="s">
        <v>27</v>
      </c>
      <c r="Y20" s="224">
        <v>8</v>
      </c>
      <c r="Z20" s="225">
        <v>310263.83</v>
      </c>
      <c r="AA20" s="228">
        <f>Z20/$Z$28</f>
        <v>1</v>
      </c>
      <c r="AB20" s="28"/>
      <c r="AC20" s="229">
        <v>8</v>
      </c>
      <c r="AD20" s="230">
        <v>310263.83</v>
      </c>
      <c r="AF20" s="223" t="s">
        <v>27</v>
      </c>
      <c r="AG20" s="255">
        <f>SUM(B20+I20+Y20+Q20)</f>
        <v>22</v>
      </c>
      <c r="AH20" s="255">
        <f>SUM(C20+J20+Z20+R20)</f>
        <v>587178.73</v>
      </c>
      <c r="AI20" s="258">
        <f>AH20/$AH$28</f>
        <v>0.44764950073722659</v>
      </c>
    </row>
    <row r="21" spans="1:35" ht="15.65" customHeight="1" x14ac:dyDescent="0.35">
      <c r="A21" s="223"/>
      <c r="B21" s="224"/>
      <c r="C21" s="224"/>
      <c r="D21" s="28"/>
      <c r="E21" s="229"/>
      <c r="F21" s="229"/>
      <c r="H21" s="223"/>
      <c r="I21" s="224"/>
      <c r="J21" s="226"/>
      <c r="K21" s="228"/>
      <c r="L21" s="28"/>
      <c r="M21" s="259"/>
      <c r="N21" s="265"/>
      <c r="P21" s="223"/>
      <c r="Q21" s="224"/>
      <c r="R21" s="226"/>
      <c r="S21" s="228"/>
      <c r="T21" s="28"/>
      <c r="U21" s="229"/>
      <c r="V21" s="231"/>
      <c r="X21" s="223"/>
      <c r="Y21" s="224"/>
      <c r="Z21" s="226"/>
      <c r="AA21" s="228"/>
      <c r="AB21" s="28"/>
      <c r="AC21" s="229"/>
      <c r="AD21" s="231"/>
      <c r="AF21" s="223"/>
      <c r="AG21" s="256"/>
      <c r="AH21" s="256"/>
      <c r="AI21" s="258"/>
    </row>
    <row r="22" spans="1:35" ht="15.65" customHeight="1" x14ac:dyDescent="0.35">
      <c r="A22" s="223"/>
      <c r="B22" s="224"/>
      <c r="C22" s="224"/>
      <c r="D22" s="28"/>
      <c r="E22" s="229"/>
      <c r="F22" s="229"/>
      <c r="H22" s="223"/>
      <c r="I22" s="224"/>
      <c r="J22" s="227"/>
      <c r="K22" s="228"/>
      <c r="L22" s="28"/>
      <c r="M22" s="259"/>
      <c r="N22" s="266"/>
      <c r="P22" s="223"/>
      <c r="Q22" s="224"/>
      <c r="R22" s="227"/>
      <c r="S22" s="228"/>
      <c r="T22" s="28"/>
      <c r="U22" s="229"/>
      <c r="V22" s="232"/>
      <c r="X22" s="223"/>
      <c r="Y22" s="224"/>
      <c r="Z22" s="227"/>
      <c r="AA22" s="228"/>
      <c r="AB22" s="28"/>
      <c r="AC22" s="229"/>
      <c r="AD22" s="232"/>
      <c r="AF22" s="223"/>
      <c r="AG22" s="257"/>
      <c r="AH22" s="257"/>
      <c r="AI22" s="258"/>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15.65" customHeight="1" x14ac:dyDescent="0.35">
      <c r="A24" s="223" t="s">
        <v>28</v>
      </c>
      <c r="B24" s="224">
        <v>0</v>
      </c>
      <c r="C24" s="224">
        <v>0</v>
      </c>
      <c r="D24" s="28"/>
      <c r="E24" s="229">
        <v>0</v>
      </c>
      <c r="F24" s="229">
        <v>0</v>
      </c>
      <c r="H24" s="223" t="s">
        <v>28</v>
      </c>
      <c r="I24" s="225">
        <v>5</v>
      </c>
      <c r="J24" s="225">
        <v>18195.84</v>
      </c>
      <c r="K24" s="228">
        <f>J24/$J$28</f>
        <v>5.842804506602834E-2</v>
      </c>
      <c r="M24" s="264">
        <v>5</v>
      </c>
      <c r="N24" s="264">
        <v>18195.84</v>
      </c>
      <c r="P24" s="223" t="s">
        <v>29</v>
      </c>
      <c r="Q24" s="225">
        <v>354</v>
      </c>
      <c r="R24" s="225">
        <v>495180.27</v>
      </c>
      <c r="S24" s="228">
        <f>R24/$R$28</f>
        <v>0.71764616880588672</v>
      </c>
      <c r="U24" s="229">
        <v>355</v>
      </c>
      <c r="V24" s="229">
        <v>497137.05</v>
      </c>
      <c r="X24" s="292"/>
      <c r="Y24" s="293"/>
      <c r="Z24" s="293"/>
      <c r="AA24" s="294"/>
      <c r="AC24" s="295"/>
      <c r="AD24" s="295"/>
      <c r="AF24" s="223" t="s">
        <v>28</v>
      </c>
      <c r="AG24" s="255">
        <f>SUM(B24+I24+Y24+Q24)</f>
        <v>359</v>
      </c>
      <c r="AH24" s="255">
        <f>SUM(C24+J24+Z24+R24)</f>
        <v>513376.11000000004</v>
      </c>
      <c r="AI24" s="258">
        <f>AH24/$AH$28</f>
        <v>0.39138433936787786</v>
      </c>
    </row>
    <row r="25" spans="1:35" ht="15.65" customHeight="1" x14ac:dyDescent="0.35">
      <c r="A25" s="223"/>
      <c r="B25" s="224"/>
      <c r="C25" s="224"/>
      <c r="D25" s="28"/>
      <c r="E25" s="229"/>
      <c r="F25" s="229"/>
      <c r="H25" s="223"/>
      <c r="I25" s="226"/>
      <c r="J25" s="226"/>
      <c r="K25" s="228"/>
      <c r="M25" s="265"/>
      <c r="N25" s="265"/>
      <c r="P25" s="223"/>
      <c r="Q25" s="226"/>
      <c r="R25" s="226"/>
      <c r="S25" s="228"/>
      <c r="U25" s="229"/>
      <c r="V25" s="229"/>
      <c r="X25" s="292"/>
      <c r="Y25" s="293"/>
      <c r="Z25" s="293"/>
      <c r="AA25" s="294"/>
      <c r="AC25" s="295"/>
      <c r="AD25" s="295"/>
      <c r="AF25" s="223"/>
      <c r="AG25" s="256"/>
      <c r="AH25" s="256"/>
      <c r="AI25" s="258"/>
    </row>
    <row r="26" spans="1:35" ht="15.65" customHeight="1" x14ac:dyDescent="0.35">
      <c r="A26" s="223"/>
      <c r="B26" s="224"/>
      <c r="C26" s="224"/>
      <c r="D26" s="28"/>
      <c r="E26" s="229"/>
      <c r="F26" s="229"/>
      <c r="H26" s="223"/>
      <c r="I26" s="227"/>
      <c r="J26" s="227"/>
      <c r="K26" s="228"/>
      <c r="M26" s="266"/>
      <c r="N26" s="266"/>
      <c r="P26" s="223"/>
      <c r="Q26" s="227"/>
      <c r="R26" s="227"/>
      <c r="S26" s="228"/>
      <c r="U26" s="229"/>
      <c r="V26" s="229"/>
      <c r="X26" s="292"/>
      <c r="Y26" s="293"/>
      <c r="Z26" s="293"/>
      <c r="AA26" s="294"/>
      <c r="AC26" s="295"/>
      <c r="AD26" s="295"/>
      <c r="AF26" s="223"/>
      <c r="AG26" s="257"/>
      <c r="AH26" s="257"/>
      <c r="AI26" s="258"/>
    </row>
    <row r="27" spans="1:35" ht="3" customHeight="1" x14ac:dyDescent="0.35">
      <c r="A27" s="2"/>
      <c r="B27" s="3"/>
      <c r="C27" s="3"/>
      <c r="E27" s="29"/>
      <c r="F27" s="29"/>
      <c r="H27" s="2"/>
      <c r="I27" s="3"/>
      <c r="J27" s="3"/>
      <c r="K27" s="30"/>
      <c r="M27" s="29"/>
      <c r="N27" s="29"/>
      <c r="P27" s="2"/>
      <c r="Q27" s="3"/>
      <c r="R27" s="3"/>
      <c r="S27" s="30"/>
      <c r="U27" s="29"/>
      <c r="V27" s="29"/>
      <c r="X27" s="2"/>
      <c r="Y27" s="3"/>
      <c r="Z27" s="3"/>
      <c r="AA27" s="30"/>
      <c r="AC27" s="29"/>
      <c r="AD27" s="29"/>
      <c r="AF27" s="2"/>
      <c r="AG27" s="3"/>
      <c r="AH27" s="3"/>
      <c r="AI27" s="30"/>
    </row>
    <row r="28" spans="1:35" s="4" customFormat="1" ht="15.65" customHeight="1" x14ac:dyDescent="0.35">
      <c r="A28" s="214" t="s">
        <v>30</v>
      </c>
      <c r="B28" s="278">
        <f>SUM(B16+B20+B24)</f>
        <v>0</v>
      </c>
      <c r="C28" s="278">
        <f>SUM(C16+C20+C24)</f>
        <v>0</v>
      </c>
      <c r="E28" s="221">
        <f>SUM(E16+E20+E24)</f>
        <v>0</v>
      </c>
      <c r="F28" s="221">
        <f>SUM(F16+F20+F24)</f>
        <v>0</v>
      </c>
      <c r="H28" s="214" t="s">
        <v>31</v>
      </c>
      <c r="I28" s="215">
        <f>SUM(I16+I20+I24)</f>
        <v>23</v>
      </c>
      <c r="J28" s="215">
        <f>SUM(J16+J20+J24)</f>
        <v>311423.05000000005</v>
      </c>
      <c r="K28" s="218">
        <f>SUM(K16+K20+K24)</f>
        <v>1</v>
      </c>
      <c r="M28" s="221">
        <f>SUM(M16+M20+M24)</f>
        <v>23</v>
      </c>
      <c r="N28" s="221">
        <f>SUM(N16+N20+N24)</f>
        <v>311423.05000000005</v>
      </c>
      <c r="P28" s="214" t="s">
        <v>32</v>
      </c>
      <c r="Q28" s="215">
        <f>SUM(Q16+Q20+Q24)</f>
        <v>13254</v>
      </c>
      <c r="R28" s="215">
        <f>SUM(R16+R20+R24)</f>
        <v>690006.15</v>
      </c>
      <c r="S28" s="218">
        <f>SUM(S16+S20+S24)</f>
        <v>1</v>
      </c>
      <c r="U28" s="221">
        <f>SUM(U16+U20+U24)</f>
        <v>13360</v>
      </c>
      <c r="V28" s="221">
        <f>SUM(V16+V20+V24)</f>
        <v>704474.96</v>
      </c>
      <c r="X28" s="214" t="s">
        <v>33</v>
      </c>
      <c r="Y28" s="215">
        <f>SUM(Y16+Y20+Y24)</f>
        <v>8</v>
      </c>
      <c r="Z28" s="215">
        <f>SUM(Z16+Z20+Z24)</f>
        <v>310263.83</v>
      </c>
      <c r="AA28" s="218">
        <f>SUM(AA16+AA20+AA24)</f>
        <v>1</v>
      </c>
      <c r="AC28" s="221">
        <f>SUM(AC16+AC20+AC24)</f>
        <v>8</v>
      </c>
      <c r="AD28" s="221">
        <f>SUM(AD16+AD20+AD24)</f>
        <v>310263.83</v>
      </c>
      <c r="AF28" s="260" t="s">
        <v>34</v>
      </c>
      <c r="AG28" s="261">
        <f>SUM(AG16+AG20+AG24)</f>
        <v>13285</v>
      </c>
      <c r="AH28" s="261">
        <f>SUM(AH16+AH20+AH24)</f>
        <v>1311693.03</v>
      </c>
      <c r="AI28" s="252">
        <f>SUM(AI16+AI20+AI24)</f>
        <v>1</v>
      </c>
    </row>
    <row r="29" spans="1:35" ht="14.5" customHeight="1" x14ac:dyDescent="0.35">
      <c r="A29" s="214"/>
      <c r="B29" s="278"/>
      <c r="C29" s="278"/>
      <c r="E29" s="221"/>
      <c r="F29" s="221"/>
      <c r="H29" s="214"/>
      <c r="I29" s="216"/>
      <c r="J29" s="216"/>
      <c r="K29" s="219"/>
      <c r="M29" s="221"/>
      <c r="N29" s="221"/>
      <c r="P29" s="214"/>
      <c r="Q29" s="216"/>
      <c r="R29" s="216"/>
      <c r="S29" s="219"/>
      <c r="U29" s="221"/>
      <c r="V29" s="221"/>
      <c r="X29" s="214"/>
      <c r="Y29" s="216"/>
      <c r="Z29" s="216"/>
      <c r="AA29" s="219"/>
      <c r="AC29" s="221"/>
      <c r="AD29" s="221"/>
      <c r="AF29" s="260"/>
      <c r="AG29" s="262"/>
      <c r="AH29" s="262"/>
      <c r="AI29" s="253"/>
    </row>
    <row r="30" spans="1:35" ht="21" customHeight="1" x14ac:dyDescent="0.35">
      <c r="A30" s="214"/>
      <c r="B30" s="278"/>
      <c r="C30" s="278"/>
      <c r="E30" s="221"/>
      <c r="F30" s="221"/>
      <c r="H30" s="214"/>
      <c r="I30" s="217"/>
      <c r="J30" s="217"/>
      <c r="K30" s="220"/>
      <c r="M30" s="221"/>
      <c r="N30" s="221"/>
      <c r="P30" s="214"/>
      <c r="Q30" s="217"/>
      <c r="R30" s="217"/>
      <c r="S30" s="220"/>
      <c r="U30" s="221"/>
      <c r="V30" s="221"/>
      <c r="X30" s="214"/>
      <c r="Y30" s="217"/>
      <c r="Z30" s="217"/>
      <c r="AA30" s="220"/>
      <c r="AC30" s="221"/>
      <c r="AD30" s="221"/>
      <c r="AF30" s="260"/>
      <c r="AG30" s="263"/>
      <c r="AH30" s="263"/>
      <c r="AI30" s="254"/>
    </row>
    <row r="31" spans="1:35" ht="8.5" customHeight="1" x14ac:dyDescent="0.35"/>
    <row r="32" spans="1:35" ht="52.4" customHeight="1" x14ac:dyDescent="0.35">
      <c r="J32" s="174"/>
      <c r="K32" s="174"/>
      <c r="P32" s="222" t="s">
        <v>35</v>
      </c>
      <c r="Q32" s="222"/>
      <c r="R32" s="222"/>
      <c r="S32" s="222"/>
      <c r="T32" s="222"/>
      <c r="U32" s="222"/>
      <c r="V32" s="222"/>
      <c r="X32" s="222"/>
      <c r="Y32" s="222"/>
      <c r="Z32" s="222"/>
      <c r="AA32" s="222"/>
      <c r="AB32" s="222"/>
      <c r="AC32" s="222"/>
      <c r="AD32" s="222"/>
    </row>
  </sheetData>
  <mergeCells count="222">
    <mergeCell ref="X16:X18"/>
    <mergeCell ref="Y16:Y18"/>
    <mergeCell ref="Z16:Z18"/>
    <mergeCell ref="AA16:AA18"/>
    <mergeCell ref="AC16:AC18"/>
    <mergeCell ref="AD16:AD18"/>
    <mergeCell ref="X32:AD32"/>
    <mergeCell ref="AC20:AC22"/>
    <mergeCell ref="AD20:AD22"/>
    <mergeCell ref="X24:X26"/>
    <mergeCell ref="Y24:Y26"/>
    <mergeCell ref="Z24:Z26"/>
    <mergeCell ref="AA24:AA26"/>
    <mergeCell ref="AC24:AC26"/>
    <mergeCell ref="AD24:AD26"/>
    <mergeCell ref="X28:X30"/>
    <mergeCell ref="Y28:Y30"/>
    <mergeCell ref="Z28:Z30"/>
    <mergeCell ref="AA28:AA30"/>
    <mergeCell ref="AC28:AC30"/>
    <mergeCell ref="AD28:AD30"/>
    <mergeCell ref="M20:M22"/>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C20:C22"/>
    <mergeCell ref="A16:A18"/>
    <mergeCell ref="B16:B18"/>
    <mergeCell ref="C3:C4"/>
    <mergeCell ref="B13:B15"/>
    <mergeCell ref="C13:C15"/>
    <mergeCell ref="B10:B12"/>
    <mergeCell ref="C10:C12"/>
    <mergeCell ref="J20:J22"/>
    <mergeCell ref="H20:H22"/>
    <mergeCell ref="I20:I22"/>
    <mergeCell ref="H16:H18"/>
    <mergeCell ref="H3:H4"/>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K20:K22"/>
    <mergeCell ref="I3:I4"/>
    <mergeCell ref="I5:I6"/>
    <mergeCell ref="J5:J6"/>
    <mergeCell ref="J3:J4"/>
    <mergeCell ref="AF20:AF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AI28:AI30"/>
    <mergeCell ref="AH16:AH18"/>
    <mergeCell ref="AI16:AI18"/>
    <mergeCell ref="AH20:AH22"/>
    <mergeCell ref="AI20:AI22"/>
    <mergeCell ref="M28:M30"/>
    <mergeCell ref="N28:N30"/>
    <mergeCell ref="M16:M18"/>
    <mergeCell ref="N16:N18"/>
    <mergeCell ref="AH24:AH26"/>
    <mergeCell ref="AI24:AI26"/>
    <mergeCell ref="AF24:AF26"/>
    <mergeCell ref="AG24:AG26"/>
    <mergeCell ref="AF28:AF30"/>
    <mergeCell ref="AG28:AG30"/>
    <mergeCell ref="AH28:AH30"/>
    <mergeCell ref="X20:X22"/>
    <mergeCell ref="Y20:Y22"/>
    <mergeCell ref="Z20:Z22"/>
    <mergeCell ref="AA20:AA22"/>
    <mergeCell ref="N24:N26"/>
    <mergeCell ref="M24:M26"/>
    <mergeCell ref="AG20:AG22"/>
    <mergeCell ref="N20:N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U13:U15"/>
    <mergeCell ref="V13:V15"/>
    <mergeCell ref="P16:P18"/>
    <mergeCell ref="Q16:Q18"/>
    <mergeCell ref="R16:R18"/>
    <mergeCell ref="S16:S18"/>
    <mergeCell ref="U16:U18"/>
    <mergeCell ref="V16:V18"/>
    <mergeCell ref="P28:P30"/>
    <mergeCell ref="Q28:Q30"/>
    <mergeCell ref="R28:R30"/>
    <mergeCell ref="S28:S30"/>
    <mergeCell ref="U28:U30"/>
    <mergeCell ref="V28:V30"/>
    <mergeCell ref="P32:V32"/>
    <mergeCell ref="P20:P22"/>
    <mergeCell ref="Q20:Q22"/>
    <mergeCell ref="R20:R22"/>
    <mergeCell ref="S20:S22"/>
    <mergeCell ref="U20:U22"/>
    <mergeCell ref="V20:V22"/>
    <mergeCell ref="P24:P26"/>
    <mergeCell ref="Q24:Q26"/>
    <mergeCell ref="R24:R26"/>
    <mergeCell ref="S24:S26"/>
    <mergeCell ref="U24:U26"/>
    <mergeCell ref="V24:V26"/>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36</v>
      </c>
      <c r="B1" s="110"/>
      <c r="C1" s="110"/>
      <c r="D1" s="108"/>
      <c r="E1" s="110"/>
      <c r="F1" s="110"/>
      <c r="G1" s="32"/>
      <c r="I1" s="31"/>
      <c r="J1" s="31"/>
      <c r="K1" s="32"/>
      <c r="M1" s="31"/>
      <c r="N1" s="31"/>
      <c r="O1" s="32"/>
    </row>
    <row r="2" spans="1:15" ht="18" x14ac:dyDescent="0.3">
      <c r="A2" s="164" t="str">
        <f>'Pipeline - Solar Summary'!H2</f>
        <v>as of 01/31/2025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37</v>
      </c>
      <c r="C4" s="84" t="s">
        <v>38</v>
      </c>
      <c r="D4" s="84" t="s">
        <v>39</v>
      </c>
      <c r="J4" s="126"/>
      <c r="K4" s="126"/>
      <c r="N4" s="126"/>
      <c r="O4" s="126"/>
    </row>
    <row r="5" spans="1:15" x14ac:dyDescent="0.3">
      <c r="A5" s="38" t="s">
        <v>20</v>
      </c>
      <c r="B5" s="39">
        <f>'Pipeline - Solar Summary'!AG16</f>
        <v>12904</v>
      </c>
      <c r="C5" s="40">
        <f>'Pipeline - Solar Summary'!AH16</f>
        <v>211138.19</v>
      </c>
      <c r="D5" s="41">
        <f>C5/$C$8</f>
        <v>0.16096615989489552</v>
      </c>
    </row>
    <row r="6" spans="1:15" x14ac:dyDescent="0.3">
      <c r="A6" s="38" t="s">
        <v>27</v>
      </c>
      <c r="B6" s="39">
        <f>'Pipeline - Solar Summary'!AG20</f>
        <v>22</v>
      </c>
      <c r="C6" s="40">
        <f>'Pipeline - Solar Summary'!AH20</f>
        <v>587178.73</v>
      </c>
      <c r="D6" s="41">
        <f>C6/$C$8</f>
        <v>0.44764950073722659</v>
      </c>
    </row>
    <row r="7" spans="1:15" x14ac:dyDescent="0.3">
      <c r="A7" s="38" t="s">
        <v>28</v>
      </c>
      <c r="B7" s="39">
        <f>'Pipeline - Solar Summary'!AG24</f>
        <v>359</v>
      </c>
      <c r="C7" s="40">
        <f>'Pipeline - Solar Summary'!AH24</f>
        <v>513376.11000000004</v>
      </c>
      <c r="D7" s="41">
        <f>C7/$C$8</f>
        <v>0.39138433936787786</v>
      </c>
    </row>
    <row r="8" spans="1:15" x14ac:dyDescent="0.3">
      <c r="A8" s="80" t="s">
        <v>40</v>
      </c>
      <c r="B8" s="78">
        <f>SUM(B5:B7)</f>
        <v>13285</v>
      </c>
      <c r="C8" s="81">
        <f>SUM(C5:C7)</f>
        <v>1311693.03</v>
      </c>
      <c r="D8" s="79">
        <f>SUM(D5:D7)</f>
        <v>1</v>
      </c>
    </row>
    <row r="9" spans="1:15" ht="22.4" customHeight="1" x14ac:dyDescent="0.3">
      <c r="G9" s="121"/>
      <c r="K9" s="121"/>
      <c r="O9" s="121"/>
    </row>
    <row r="10" spans="1:15" ht="18" x14ac:dyDescent="0.3">
      <c r="A10" s="296" t="s">
        <v>41</v>
      </c>
      <c r="B10" s="296"/>
      <c r="C10" s="296"/>
      <c r="D10" s="296"/>
    </row>
    <row r="11" spans="1:15" ht="6" customHeight="1" x14ac:dyDescent="0.35">
      <c r="A11" s="34"/>
    </row>
    <row r="12" spans="1:15" ht="15.5" x14ac:dyDescent="0.35">
      <c r="A12" s="34"/>
      <c r="B12" s="297" t="s">
        <v>42</v>
      </c>
      <c r="C12" s="298"/>
      <c r="D12" s="299"/>
      <c r="F12" s="297" t="s">
        <v>43</v>
      </c>
      <c r="G12" s="298"/>
      <c r="H12" s="299"/>
      <c r="J12" s="300" t="s">
        <v>44</v>
      </c>
      <c r="K12" s="301"/>
      <c r="L12" s="302"/>
    </row>
    <row r="13" spans="1:15" ht="27.65" customHeight="1" x14ac:dyDescent="0.3">
      <c r="A13" s="42" t="s">
        <v>45</v>
      </c>
      <c r="B13" s="36" t="s">
        <v>37</v>
      </c>
      <c r="C13" s="37" t="s">
        <v>38</v>
      </c>
      <c r="D13" s="37" t="s">
        <v>46</v>
      </c>
      <c r="F13" s="36" t="s">
        <v>37</v>
      </c>
      <c r="G13" s="37" t="s">
        <v>38</v>
      </c>
      <c r="H13" s="37" t="s">
        <v>46</v>
      </c>
      <c r="J13" s="36" t="s">
        <v>37</v>
      </c>
      <c r="K13" s="37" t="s">
        <v>38</v>
      </c>
      <c r="L13" s="37" t="s">
        <v>47</v>
      </c>
    </row>
    <row r="14" spans="1:15" x14ac:dyDescent="0.3">
      <c r="A14" s="38" t="s">
        <v>48</v>
      </c>
      <c r="B14" s="43">
        <v>3</v>
      </c>
      <c r="C14" s="44">
        <v>1318.76</v>
      </c>
      <c r="D14" s="41">
        <f>C14/C25</f>
        <v>8.0844466540912971E-2</v>
      </c>
      <c r="F14" s="43">
        <v>192</v>
      </c>
      <c r="G14" s="44">
        <v>46088.62</v>
      </c>
      <c r="H14" s="41">
        <f>G14/G25</f>
        <v>0.23656321510994874</v>
      </c>
      <c r="J14" s="45">
        <f>SUM(B14+F14)</f>
        <v>195</v>
      </c>
      <c r="K14" s="45">
        <f t="shared" ref="K14:K24" si="0">SUM(C14+G14)</f>
        <v>47407.380000000005</v>
      </c>
      <c r="L14" s="46">
        <f t="shared" ref="L14:L24" si="1">K14/$K$25</f>
        <v>0.22453254769910808</v>
      </c>
    </row>
    <row r="15" spans="1:15" x14ac:dyDescent="0.3">
      <c r="A15" s="38" t="s">
        <v>49</v>
      </c>
      <c r="B15" s="43">
        <v>0</v>
      </c>
      <c r="C15" s="44">
        <v>0</v>
      </c>
      <c r="D15" s="41">
        <f>C15/C25</f>
        <v>0</v>
      </c>
      <c r="F15" s="43">
        <v>6</v>
      </c>
      <c r="G15" s="44">
        <v>386.34</v>
      </c>
      <c r="H15" s="41">
        <f>G15/G25</f>
        <v>1.9830021494585343E-3</v>
      </c>
      <c r="J15" s="45">
        <f t="shared" ref="J15:J24" si="2">SUM(B15+F15)</f>
        <v>6</v>
      </c>
      <c r="K15" s="45">
        <f t="shared" si="0"/>
        <v>386.34</v>
      </c>
      <c r="L15" s="46">
        <f t="shared" si="1"/>
        <v>1.8297974804360293E-3</v>
      </c>
    </row>
    <row r="16" spans="1:15" x14ac:dyDescent="0.3">
      <c r="A16" s="38" t="s">
        <v>50</v>
      </c>
      <c r="B16" s="43">
        <v>0</v>
      </c>
      <c r="C16" s="44">
        <v>0</v>
      </c>
      <c r="D16" s="41">
        <f>C16/C25</f>
        <v>0</v>
      </c>
      <c r="F16" s="43">
        <v>4</v>
      </c>
      <c r="G16" s="44">
        <v>8732</v>
      </c>
      <c r="H16" s="41">
        <f>G16/G25</f>
        <v>4.4819523655515663E-2</v>
      </c>
      <c r="J16" s="45">
        <f t="shared" si="2"/>
        <v>4</v>
      </c>
      <c r="K16" s="45">
        <f t="shared" si="0"/>
        <v>8732</v>
      </c>
      <c r="L16" s="46">
        <f t="shared" si="1"/>
        <v>4.1356814202949239E-2</v>
      </c>
    </row>
    <row r="17" spans="1:15" x14ac:dyDescent="0.3">
      <c r="A17" s="38" t="s">
        <v>51</v>
      </c>
      <c r="B17" s="43">
        <v>1</v>
      </c>
      <c r="C17" s="44">
        <v>14993.55</v>
      </c>
      <c r="D17" s="41">
        <f>C17/C25</f>
        <v>0.91915553345908707</v>
      </c>
      <c r="F17" s="43">
        <v>13</v>
      </c>
      <c r="G17" s="44">
        <v>5670.03</v>
      </c>
      <c r="H17" s="41">
        <f>G17/G25</f>
        <v>2.9103074176876256E-2</v>
      </c>
      <c r="J17" s="45">
        <f t="shared" si="2"/>
        <v>14</v>
      </c>
      <c r="K17" s="45">
        <f t="shared" si="0"/>
        <v>20663.579999999998</v>
      </c>
      <c r="L17" s="46">
        <f t="shared" si="1"/>
        <v>9.7867594918435372E-2</v>
      </c>
    </row>
    <row r="18" spans="1:15" x14ac:dyDescent="0.3">
      <c r="A18" s="38" t="s">
        <v>52</v>
      </c>
      <c r="B18" s="43">
        <v>0</v>
      </c>
      <c r="C18" s="44">
        <v>0</v>
      </c>
      <c r="D18" s="41">
        <f>C18/C25</f>
        <v>0</v>
      </c>
      <c r="F18" s="43">
        <v>24</v>
      </c>
      <c r="G18" s="44">
        <v>7878.67</v>
      </c>
      <c r="H18" s="41">
        <f>G18/G25</f>
        <v>4.0439559830394135E-2</v>
      </c>
      <c r="J18" s="45">
        <f t="shared" si="2"/>
        <v>24</v>
      </c>
      <c r="K18" s="45">
        <f t="shared" si="0"/>
        <v>7878.67</v>
      </c>
      <c r="L18" s="46">
        <f t="shared" si="1"/>
        <v>3.7315241795276004E-2</v>
      </c>
    </row>
    <row r="19" spans="1:15" ht="14.15" customHeight="1" x14ac:dyDescent="0.3">
      <c r="A19" s="38" t="s">
        <v>53</v>
      </c>
      <c r="B19" s="43">
        <v>0</v>
      </c>
      <c r="C19" s="44">
        <v>0</v>
      </c>
      <c r="D19" s="41">
        <f>C19/C25</f>
        <v>0</v>
      </c>
      <c r="F19" s="43">
        <v>0</v>
      </c>
      <c r="G19" s="44">
        <v>0</v>
      </c>
      <c r="H19" s="41">
        <f>G19/G25</f>
        <v>0</v>
      </c>
      <c r="J19" s="45">
        <f t="shared" si="2"/>
        <v>0</v>
      </c>
      <c r="K19" s="45">
        <f t="shared" si="0"/>
        <v>0</v>
      </c>
      <c r="L19" s="46">
        <f t="shared" si="1"/>
        <v>0</v>
      </c>
    </row>
    <row r="20" spans="1:15" ht="14.15" customHeight="1" x14ac:dyDescent="0.3">
      <c r="A20" s="38" t="s">
        <v>54</v>
      </c>
      <c r="B20" s="43">
        <v>0</v>
      </c>
      <c r="C20" s="44">
        <v>0</v>
      </c>
      <c r="D20" s="41">
        <f>C20/C25</f>
        <v>0</v>
      </c>
      <c r="F20" s="43">
        <v>1</v>
      </c>
      <c r="G20" s="44">
        <v>591.91999999999996</v>
      </c>
      <c r="H20" s="41">
        <f>G20/G25</f>
        <v>3.0382011500426969E-3</v>
      </c>
      <c r="J20" s="45">
        <f t="shared" si="2"/>
        <v>1</v>
      </c>
      <c r="K20" s="45">
        <f t="shared" si="0"/>
        <v>591.91999999999996</v>
      </c>
      <c r="L20" s="46">
        <f t="shared" si="1"/>
        <v>2.8034729114761463E-3</v>
      </c>
    </row>
    <row r="21" spans="1:15" x14ac:dyDescent="0.3">
      <c r="A21" s="38" t="s">
        <v>55</v>
      </c>
      <c r="B21" s="43">
        <v>0</v>
      </c>
      <c r="C21" s="44">
        <v>0</v>
      </c>
      <c r="D21" s="41">
        <f>C21/C25</f>
        <v>0</v>
      </c>
      <c r="F21" s="43">
        <v>12633</v>
      </c>
      <c r="G21" s="44">
        <v>113698.01</v>
      </c>
      <c r="H21" s="41">
        <f>G21/G25</f>
        <v>0.58358802665827492</v>
      </c>
      <c r="J21" s="45">
        <f t="shared" si="2"/>
        <v>12633</v>
      </c>
      <c r="K21" s="45">
        <f t="shared" si="0"/>
        <v>113698.01</v>
      </c>
      <c r="L21" s="46">
        <f t="shared" si="1"/>
        <v>0.53850062698294365</v>
      </c>
    </row>
    <row r="22" spans="1:15" x14ac:dyDescent="0.3">
      <c r="A22" s="38" t="s">
        <v>56</v>
      </c>
      <c r="B22" s="43">
        <v>0</v>
      </c>
      <c r="C22" s="44">
        <v>0</v>
      </c>
      <c r="D22" s="41">
        <f>C22/C25</f>
        <v>0</v>
      </c>
      <c r="F22" s="43">
        <v>0</v>
      </c>
      <c r="G22" s="44">
        <v>0</v>
      </c>
      <c r="H22" s="41">
        <f>G22/G25</f>
        <v>0</v>
      </c>
      <c r="J22" s="45">
        <f t="shared" si="2"/>
        <v>0</v>
      </c>
      <c r="K22" s="45">
        <f t="shared" si="0"/>
        <v>0</v>
      </c>
      <c r="L22" s="46">
        <f t="shared" si="1"/>
        <v>0</v>
      </c>
    </row>
    <row r="23" spans="1:15" x14ac:dyDescent="0.3">
      <c r="A23" s="38" t="s">
        <v>57</v>
      </c>
      <c r="B23" s="43">
        <v>0</v>
      </c>
      <c r="C23" s="44">
        <v>0</v>
      </c>
      <c r="D23" s="41">
        <f>C23/C25</f>
        <v>0</v>
      </c>
      <c r="F23" s="43">
        <v>11</v>
      </c>
      <c r="G23" s="44">
        <v>5168.5200000000004</v>
      </c>
      <c r="H23" s="41">
        <f>G23/G25</f>
        <v>2.6528928584975475E-2</v>
      </c>
      <c r="J23" s="45">
        <f t="shared" si="2"/>
        <v>11</v>
      </c>
      <c r="K23" s="45">
        <f t="shared" si="0"/>
        <v>5168.5200000000004</v>
      </c>
      <c r="L23" s="46">
        <f t="shared" si="1"/>
        <v>2.4479331349545032E-2</v>
      </c>
    </row>
    <row r="24" spans="1:15" x14ac:dyDescent="0.3">
      <c r="A24" s="38" t="s">
        <v>58</v>
      </c>
      <c r="B24" s="43">
        <v>0</v>
      </c>
      <c r="C24" s="44">
        <v>0</v>
      </c>
      <c r="D24" s="41">
        <f>C24/C25</f>
        <v>0</v>
      </c>
      <c r="F24" s="43">
        <v>16</v>
      </c>
      <c r="G24" s="44">
        <v>6611.7</v>
      </c>
      <c r="H24" s="41">
        <f>G24/G25</f>
        <v>3.3936468684513617E-2</v>
      </c>
      <c r="J24" s="45">
        <f t="shared" si="2"/>
        <v>16</v>
      </c>
      <c r="K24" s="45">
        <f t="shared" si="0"/>
        <v>6611.7</v>
      </c>
      <c r="L24" s="46">
        <f t="shared" si="1"/>
        <v>3.1314572659830446E-2</v>
      </c>
    </row>
    <row r="25" spans="1:15" ht="14.15" customHeight="1" x14ac:dyDescent="0.3">
      <c r="A25" s="47" t="s">
        <v>40</v>
      </c>
      <c r="B25" s="48">
        <f>SUM(B14:B24)</f>
        <v>4</v>
      </c>
      <c r="C25" s="48">
        <f>SUM(C14:C24)</f>
        <v>16312.31</v>
      </c>
      <c r="D25" s="49">
        <f>SUM(D14:D24)</f>
        <v>1</v>
      </c>
      <c r="F25" s="48">
        <f>SUM(F14:F24)</f>
        <v>12900</v>
      </c>
      <c r="G25" s="48">
        <f>SUM(G14:G24)</f>
        <v>194825.81</v>
      </c>
      <c r="H25" s="49">
        <f>SUM(H14:H24)</f>
        <v>1</v>
      </c>
      <c r="J25" s="78">
        <f>SUM(J14:J24)</f>
        <v>12904</v>
      </c>
      <c r="K25" s="78">
        <f>SUM(K14:K24)</f>
        <v>211138.12</v>
      </c>
      <c r="L25" s="79">
        <f>SUM(L14:L24)</f>
        <v>1</v>
      </c>
    </row>
    <row r="26" spans="1:15" s="51" customFormat="1" ht="18" customHeight="1" x14ac:dyDescent="0.3">
      <c r="A26" s="50"/>
      <c r="B26" s="52"/>
      <c r="C26" s="53"/>
      <c r="D26" s="54"/>
    </row>
    <row r="27" spans="1:15" ht="18" x14ac:dyDescent="0.3">
      <c r="A27" s="296" t="s">
        <v>59</v>
      </c>
      <c r="B27" s="296"/>
      <c r="C27" s="296"/>
      <c r="D27" s="296"/>
      <c r="F27" s="159"/>
      <c r="G27" s="159"/>
    </row>
    <row r="28" spans="1:15" ht="6" customHeight="1" x14ac:dyDescent="0.35">
      <c r="A28" s="34"/>
    </row>
    <row r="29" spans="1:15" ht="15.5" x14ac:dyDescent="0.35">
      <c r="A29" s="34"/>
      <c r="B29" s="297" t="s">
        <v>42</v>
      </c>
      <c r="C29" s="298"/>
      <c r="D29" s="299"/>
      <c r="F29" s="297" t="s">
        <v>60</v>
      </c>
      <c r="G29" s="298"/>
      <c r="H29" s="299"/>
      <c r="J29" s="300" t="s">
        <v>61</v>
      </c>
      <c r="K29" s="301"/>
      <c r="L29" s="302"/>
    </row>
    <row r="30" spans="1:15" ht="42" x14ac:dyDescent="0.3">
      <c r="A30" s="42" t="s">
        <v>45</v>
      </c>
      <c r="B30" s="36" t="s">
        <v>37</v>
      </c>
      <c r="C30" s="37" t="s">
        <v>38</v>
      </c>
      <c r="D30" s="37" t="s">
        <v>39</v>
      </c>
      <c r="F30" s="36" t="s">
        <v>37</v>
      </c>
      <c r="G30" s="37" t="s">
        <v>38</v>
      </c>
      <c r="H30" s="37" t="s">
        <v>39</v>
      </c>
      <c r="J30" s="36" t="s">
        <v>37</v>
      </c>
      <c r="K30" s="37" t="s">
        <v>38</v>
      </c>
      <c r="L30" s="37" t="s">
        <v>39</v>
      </c>
      <c r="N30" s="308"/>
      <c r="O30" s="308"/>
    </row>
    <row r="31" spans="1:15" x14ac:dyDescent="0.3">
      <c r="A31" s="167" t="s">
        <v>48</v>
      </c>
      <c r="B31" s="168">
        <v>5</v>
      </c>
      <c r="C31" s="118">
        <v>18195.84</v>
      </c>
      <c r="D31" s="69">
        <f>C31/$C$32</f>
        <v>1</v>
      </c>
      <c r="F31" s="168">
        <v>354</v>
      </c>
      <c r="G31" s="118">
        <v>495180.27</v>
      </c>
      <c r="H31" s="69">
        <v>0</v>
      </c>
      <c r="J31" s="168">
        <f t="shared" ref="J31:K31" si="3">SUM(B31+F31)</f>
        <v>359</v>
      </c>
      <c r="K31" s="118">
        <f t="shared" si="3"/>
        <v>513376.11000000004</v>
      </c>
      <c r="L31" s="69">
        <f>K31/$K$32</f>
        <v>1</v>
      </c>
      <c r="N31" s="308"/>
      <c r="O31" s="308"/>
    </row>
    <row r="32" spans="1:15" ht="14.15" customHeight="1" x14ac:dyDescent="0.3">
      <c r="A32" s="47" t="s">
        <v>40</v>
      </c>
      <c r="B32" s="48">
        <f>SUM(B31:B31)</f>
        <v>5</v>
      </c>
      <c r="C32" s="48">
        <f>SUM(C31:C31)</f>
        <v>18195.84</v>
      </c>
      <c r="D32" s="49">
        <f>SUM(D31:D31)</f>
        <v>1</v>
      </c>
      <c r="F32" s="48">
        <f>SUM(F31:F31)</f>
        <v>354</v>
      </c>
      <c r="G32" s="48">
        <f>SUM(G31:G31)</f>
        <v>495180.27</v>
      </c>
      <c r="H32" s="49">
        <f>SUM(H31:H31)</f>
        <v>0</v>
      </c>
      <c r="J32" s="48">
        <f>SUM(J31:J31)</f>
        <v>359</v>
      </c>
      <c r="K32" s="48">
        <f>SUM(K31:K31)</f>
        <v>513376.11000000004</v>
      </c>
      <c r="L32" s="49">
        <f>SUM(L31:L31)</f>
        <v>1</v>
      </c>
      <c r="N32" s="308"/>
      <c r="O32" s="308"/>
    </row>
    <row r="33" spans="1:16" s="51" customFormat="1" ht="18.649999999999999" customHeight="1" x14ac:dyDescent="0.3">
      <c r="A33" s="50"/>
      <c r="B33" s="107"/>
      <c r="C33" s="107"/>
      <c r="D33" s="106"/>
      <c r="F33" s="107"/>
      <c r="G33" s="107"/>
      <c r="H33" s="106"/>
      <c r="J33" s="107"/>
      <c r="K33" s="107"/>
      <c r="L33" s="106"/>
      <c r="N33" s="107"/>
      <c r="O33" s="107"/>
      <c r="P33" s="106"/>
    </row>
    <row r="34" spans="1:16" ht="18.649999999999999" customHeight="1" x14ac:dyDescent="0.3">
      <c r="A34" s="160" t="s">
        <v>62</v>
      </c>
      <c r="B34" s="109"/>
      <c r="C34" s="109"/>
      <c r="D34" s="109"/>
      <c r="F34" s="313" t="str">
        <f>'Pipeline - Solar Summary'!M1</f>
        <v xml:space="preserve">Previously Reported through 12/31/2024                       </v>
      </c>
      <c r="G34" s="313"/>
      <c r="H34" s="313"/>
      <c r="J34" s="303"/>
      <c r="K34" s="303"/>
      <c r="L34" s="213"/>
      <c r="M34" s="213"/>
      <c r="N34" s="303"/>
      <c r="O34" s="303"/>
      <c r="P34" s="73"/>
    </row>
    <row r="35" spans="1:16" ht="6" customHeight="1" x14ac:dyDescent="0.35">
      <c r="A35" s="34"/>
      <c r="F35" s="313"/>
      <c r="G35" s="313"/>
      <c r="H35" s="313"/>
      <c r="J35" s="303"/>
      <c r="K35" s="303"/>
      <c r="L35" s="213"/>
      <c r="M35" s="213"/>
      <c r="N35" s="303"/>
      <c r="O35" s="303"/>
    </row>
    <row r="36" spans="1:16" ht="17.5" customHeight="1" x14ac:dyDescent="0.3">
      <c r="A36" s="113"/>
      <c r="B36" s="311" t="s">
        <v>42</v>
      </c>
      <c r="C36" s="311"/>
      <c r="D36" s="311"/>
      <c r="E36" s="55"/>
      <c r="F36" s="314"/>
      <c r="G36" s="314"/>
      <c r="H36" s="314"/>
      <c r="I36" s="55"/>
      <c r="J36" s="304"/>
      <c r="K36" s="304"/>
      <c r="L36" s="213"/>
      <c r="M36" s="213"/>
    </row>
    <row r="37" spans="1:16" ht="42" x14ac:dyDescent="0.3">
      <c r="A37" s="56" t="s">
        <v>63</v>
      </c>
      <c r="B37" s="57" t="s">
        <v>64</v>
      </c>
      <c r="C37" s="58" t="s">
        <v>38</v>
      </c>
      <c r="D37" s="58" t="s">
        <v>39</v>
      </c>
      <c r="F37" s="59" t="s">
        <v>65</v>
      </c>
      <c r="G37" s="305" t="s">
        <v>12</v>
      </c>
      <c r="H37" s="305"/>
      <c r="J37" s="26" t="s">
        <v>66</v>
      </c>
      <c r="K37" s="77" t="s">
        <v>67</v>
      </c>
    </row>
    <row r="38" spans="1:16" ht="20.5" customHeight="1" x14ac:dyDescent="0.3">
      <c r="A38" s="61" t="s">
        <v>68</v>
      </c>
      <c r="B38" s="116">
        <v>14</v>
      </c>
      <c r="C38" s="116">
        <v>276914.90000000002</v>
      </c>
      <c r="D38" s="204">
        <f>C38/C39</f>
        <v>1</v>
      </c>
      <c r="F38" s="124">
        <v>14</v>
      </c>
      <c r="G38" s="306">
        <v>276914.90000000002</v>
      </c>
      <c r="H38" s="306"/>
      <c r="J38" s="209">
        <f>B38-F38</f>
        <v>0</v>
      </c>
      <c r="K38" s="209">
        <f>C38-G38</f>
        <v>0</v>
      </c>
    </row>
    <row r="39" spans="1:16" ht="19.5" customHeight="1" x14ac:dyDescent="0.3">
      <c r="A39" s="58" t="s">
        <v>69</v>
      </c>
      <c r="B39" s="62">
        <f>SUM(B38:B38)</f>
        <v>14</v>
      </c>
      <c r="C39" s="62">
        <f>SUM(C38:C38)</f>
        <v>276914.90000000002</v>
      </c>
      <c r="D39" s="152">
        <f>SUM(D38:D38)</f>
        <v>1</v>
      </c>
      <c r="F39" s="63">
        <f>SUM(F38:F38)</f>
        <v>14</v>
      </c>
      <c r="G39" s="307">
        <f>SUM(G38:G38)</f>
        <v>276914.90000000002</v>
      </c>
      <c r="H39" s="307"/>
      <c r="J39" s="210">
        <f>SUM(J38:J38)</f>
        <v>0</v>
      </c>
      <c r="K39" s="208">
        <f>SUM(K38:K38)</f>
        <v>0</v>
      </c>
    </row>
    <row r="40" spans="1:16" s="51" customFormat="1" x14ac:dyDescent="0.3">
      <c r="A40" s="74"/>
      <c r="B40" s="75"/>
      <c r="C40" s="75"/>
      <c r="D40" s="169"/>
      <c r="F40" s="170"/>
      <c r="G40" s="171"/>
      <c r="H40" s="171"/>
      <c r="J40" s="172"/>
      <c r="K40" s="173"/>
      <c r="N40" s="172"/>
      <c r="O40" s="173"/>
    </row>
    <row r="41" spans="1:16" ht="15.5" x14ac:dyDescent="0.35">
      <c r="A41" s="34"/>
      <c r="F41" s="313" t="str">
        <f>'Pipeline - Solar Summary'!M1</f>
        <v xml:space="preserve">Previously Reported through 12/31/2024                       </v>
      </c>
      <c r="G41" s="313"/>
      <c r="H41" s="313"/>
    </row>
    <row r="42" spans="1:16" ht="17.5" customHeight="1" x14ac:dyDescent="0.3">
      <c r="A42" s="113"/>
      <c r="B42" s="311" t="s">
        <v>70</v>
      </c>
      <c r="C42" s="311"/>
      <c r="D42" s="311"/>
      <c r="E42" s="55"/>
      <c r="F42" s="314"/>
      <c r="G42" s="314"/>
      <c r="H42" s="314"/>
      <c r="I42" s="55"/>
      <c r="J42" s="304"/>
      <c r="K42" s="304"/>
      <c r="L42" s="177"/>
    </row>
    <row r="43" spans="1:16" ht="42" x14ac:dyDescent="0.3">
      <c r="A43" s="56" t="s">
        <v>71</v>
      </c>
      <c r="B43" s="57" t="s">
        <v>64</v>
      </c>
      <c r="C43" s="58" t="s">
        <v>38</v>
      </c>
      <c r="D43" s="58" t="s">
        <v>39</v>
      </c>
      <c r="F43" s="59" t="s">
        <v>65</v>
      </c>
      <c r="G43" s="305" t="s">
        <v>12</v>
      </c>
      <c r="H43" s="305"/>
      <c r="J43" s="26" t="s">
        <v>66</v>
      </c>
      <c r="K43" s="77" t="s">
        <v>67</v>
      </c>
    </row>
    <row r="44" spans="1:16" ht="22.5" customHeight="1" x14ac:dyDescent="0.3">
      <c r="A44" s="193" t="s">
        <v>72</v>
      </c>
      <c r="B44" s="116">
        <v>5</v>
      </c>
      <c r="C44" s="116">
        <v>294865.86</v>
      </c>
      <c r="D44" s="60">
        <f>C44/C47</f>
        <v>0.950371366201468</v>
      </c>
      <c r="F44" s="124">
        <v>5</v>
      </c>
      <c r="G44" s="312">
        <v>294865.86</v>
      </c>
      <c r="H44" s="312"/>
      <c r="J44" s="205">
        <f t="shared" ref="J44:K46" si="4">B44-F44</f>
        <v>0</v>
      </c>
      <c r="K44" s="205">
        <f t="shared" si="4"/>
        <v>0</v>
      </c>
    </row>
    <row r="45" spans="1:16" ht="28" x14ac:dyDescent="0.3">
      <c r="A45" s="61" t="s">
        <v>73</v>
      </c>
      <c r="B45" s="116">
        <v>0</v>
      </c>
      <c r="C45" s="116">
        <v>0</v>
      </c>
      <c r="D45" s="60">
        <f>C45/C47</f>
        <v>0</v>
      </c>
      <c r="F45" s="124">
        <v>0</v>
      </c>
      <c r="G45" s="312">
        <v>0</v>
      </c>
      <c r="H45" s="312"/>
      <c r="J45" s="205">
        <f t="shared" si="4"/>
        <v>0</v>
      </c>
      <c r="K45" s="205">
        <f t="shared" si="4"/>
        <v>0</v>
      </c>
    </row>
    <row r="46" spans="1:16" ht="42" x14ac:dyDescent="0.3">
      <c r="A46" s="61" t="s">
        <v>74</v>
      </c>
      <c r="B46" s="116">
        <v>3</v>
      </c>
      <c r="C46" s="116">
        <v>15397.97</v>
      </c>
      <c r="D46" s="60">
        <f>C46/$C$47</f>
        <v>4.9628633798532044E-2</v>
      </c>
      <c r="F46" s="124">
        <v>3</v>
      </c>
      <c r="G46" s="312">
        <v>15397.97</v>
      </c>
      <c r="H46" s="312"/>
      <c r="J46" s="205">
        <f t="shared" si="4"/>
        <v>0</v>
      </c>
      <c r="K46" s="205">
        <f t="shared" si="4"/>
        <v>0</v>
      </c>
    </row>
    <row r="47" spans="1:16" ht="23.15" customHeight="1" x14ac:dyDescent="0.3">
      <c r="A47" s="58" t="s">
        <v>69</v>
      </c>
      <c r="B47" s="62">
        <f>SUM(B44:B46)</f>
        <v>8</v>
      </c>
      <c r="C47" s="62">
        <f>SUM(C44:C46)</f>
        <v>310263.82999999996</v>
      </c>
      <c r="D47" s="152">
        <f>SUM(D44:D46)</f>
        <v>1</v>
      </c>
      <c r="F47" s="206">
        <f>SUM(F44:F46)</f>
        <v>8</v>
      </c>
      <c r="G47" s="309">
        <f>SUM(G44:H46)</f>
        <v>310263.82999999996</v>
      </c>
      <c r="H47" s="310"/>
      <c r="I47" s="207"/>
      <c r="J47" s="208">
        <f>SUM(J44:J46)</f>
        <v>0</v>
      </c>
      <c r="K47" s="211">
        <f>SUM(K44:K46)</f>
        <v>0</v>
      </c>
    </row>
    <row r="48" spans="1:16" s="51" customFormat="1" x14ac:dyDescent="0.3">
      <c r="A48" s="74"/>
      <c r="B48" s="75"/>
      <c r="C48" s="75"/>
      <c r="D48" s="169"/>
      <c r="F48" s="170"/>
      <c r="G48" s="171"/>
      <c r="H48" s="171"/>
      <c r="J48" s="172"/>
      <c r="K48" s="173"/>
      <c r="N48" s="172"/>
      <c r="O48" s="173"/>
    </row>
  </sheetData>
  <mergeCells count="26">
    <mergeCell ref="G47:H47"/>
    <mergeCell ref="B36:D36"/>
    <mergeCell ref="G37:H37"/>
    <mergeCell ref="B42:D42"/>
    <mergeCell ref="G44:H44"/>
    <mergeCell ref="G45:H45"/>
    <mergeCell ref="G46:H46"/>
    <mergeCell ref="F34:H36"/>
    <mergeCell ref="F41:H42"/>
    <mergeCell ref="J12:L12"/>
    <mergeCell ref="N34:O35"/>
    <mergeCell ref="J42:K42"/>
    <mergeCell ref="G43:H43"/>
    <mergeCell ref="J36:K36"/>
    <mergeCell ref="J29:L29"/>
    <mergeCell ref="J34:K35"/>
    <mergeCell ref="G38:H38"/>
    <mergeCell ref="G39:H39"/>
    <mergeCell ref="N30:N32"/>
    <mergeCell ref="O30:O32"/>
    <mergeCell ref="A10:D10"/>
    <mergeCell ref="F29:H29"/>
    <mergeCell ref="A27:D27"/>
    <mergeCell ref="B29:D29"/>
    <mergeCell ref="F12:H12"/>
    <mergeCell ref="B12:D12"/>
  </mergeCells>
  <pageMargins left="0.15" right="0.15" top="0.2" bottom="0.2" header="0.1" footer="0.1"/>
  <pageSetup scale="78" orientation="landscape" r:id="rId1"/>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7"/>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13.453125" customWidth="1"/>
    <col min="15" max="15" width="14.1796875" customWidth="1"/>
    <col min="16" max="16" width="0.54296875" customWidth="1"/>
    <col min="17" max="17" width="11.54296875" customWidth="1"/>
    <col min="18" max="18" width="17.453125" customWidth="1"/>
  </cols>
  <sheetData>
    <row r="1" spans="1:16" ht="21.65" customHeight="1" x14ac:dyDescent="0.35">
      <c r="A1" s="111" t="s">
        <v>75</v>
      </c>
      <c r="B1" s="112"/>
      <c r="C1" s="112"/>
      <c r="D1" s="112"/>
      <c r="E1" s="112"/>
      <c r="F1" s="112"/>
      <c r="G1" s="85"/>
      <c r="H1" s="112"/>
      <c r="I1" s="112"/>
      <c r="J1" s="112"/>
      <c r="K1" s="112"/>
      <c r="L1" s="112"/>
      <c r="M1" s="112"/>
      <c r="P1" s="112"/>
    </row>
    <row r="2" spans="1:16" ht="21" x14ac:dyDescent="0.5">
      <c r="A2" s="166" t="str">
        <f>'Pipeline - Solar Summary'!H2</f>
        <v>as of 01/31/2025</v>
      </c>
      <c r="G2" s="187"/>
    </row>
    <row r="3" spans="1:16" ht="5.5" customHeight="1" x14ac:dyDescent="0.35"/>
    <row r="4" spans="1:16" ht="28" x14ac:dyDescent="0.35">
      <c r="A4" s="66" t="s">
        <v>76</v>
      </c>
      <c r="B4" s="67" t="s">
        <v>77</v>
      </c>
      <c r="C4" s="36" t="s">
        <v>37</v>
      </c>
      <c r="D4" s="37" t="s">
        <v>38</v>
      </c>
      <c r="E4" s="123" t="s">
        <v>39</v>
      </c>
      <c r="G4" s="188"/>
      <c r="H4" s="189"/>
      <c r="I4" s="190"/>
      <c r="J4" s="184"/>
      <c r="K4" s="184"/>
    </row>
    <row r="5" spans="1:16" ht="29.15" customHeight="1" x14ac:dyDescent="0.35">
      <c r="A5" s="68" t="s">
        <v>28</v>
      </c>
      <c r="B5" s="67">
        <v>0.85</v>
      </c>
      <c r="C5" s="120">
        <v>5</v>
      </c>
      <c r="D5" s="118">
        <v>18195.84</v>
      </c>
      <c r="E5" s="69">
        <f>D5/D14</f>
        <v>5.8428045066028354E-2</v>
      </c>
      <c r="G5" s="178"/>
      <c r="H5" s="191"/>
      <c r="I5" s="191"/>
      <c r="J5" s="181"/>
      <c r="K5" s="181"/>
    </row>
    <row r="6" spans="1:16" ht="29.15" customHeight="1" x14ac:dyDescent="0.35">
      <c r="A6" s="68" t="s">
        <v>78</v>
      </c>
      <c r="B6" s="67">
        <v>0.6</v>
      </c>
      <c r="C6" s="120">
        <v>0</v>
      </c>
      <c r="D6" s="118">
        <v>0</v>
      </c>
      <c r="E6" s="69">
        <f>D6/D14</f>
        <v>0</v>
      </c>
      <c r="G6" s="178"/>
      <c r="H6" s="179"/>
      <c r="I6" s="180"/>
      <c r="J6" s="181"/>
      <c r="K6" s="181"/>
    </row>
    <row r="7" spans="1:16" ht="30" customHeight="1" x14ac:dyDescent="0.35">
      <c r="A7" s="68" t="s">
        <v>79</v>
      </c>
      <c r="B7" s="67">
        <v>0.6</v>
      </c>
      <c r="C7" s="120">
        <v>0</v>
      </c>
      <c r="D7" s="118">
        <v>0</v>
      </c>
      <c r="E7" s="69">
        <f>D7/D14</f>
        <v>0</v>
      </c>
      <c r="G7" s="178"/>
      <c r="H7" s="179"/>
      <c r="I7" s="180"/>
      <c r="J7" s="181"/>
      <c r="K7" s="181"/>
    </row>
    <row r="8" spans="1:16" ht="29.5" customHeight="1" x14ac:dyDescent="0.35">
      <c r="A8" s="68" t="s">
        <v>80</v>
      </c>
      <c r="B8" s="67">
        <v>1</v>
      </c>
      <c r="C8" s="120">
        <v>3</v>
      </c>
      <c r="D8" s="118">
        <v>1318.76</v>
      </c>
      <c r="E8" s="69">
        <f>D8/D14</f>
        <v>4.2346255359068637E-3</v>
      </c>
      <c r="G8" s="178"/>
      <c r="H8" s="179"/>
      <c r="I8" s="180"/>
      <c r="J8" s="181"/>
      <c r="K8" s="181"/>
    </row>
    <row r="9" spans="1:16" ht="29.15" customHeight="1" x14ac:dyDescent="0.35">
      <c r="A9" s="68" t="s">
        <v>81</v>
      </c>
      <c r="B9" s="67">
        <v>0.6</v>
      </c>
      <c r="C9" s="120">
        <v>0</v>
      </c>
      <c r="D9" s="118">
        <v>0</v>
      </c>
      <c r="E9" s="69">
        <f>D9/D14</f>
        <v>0</v>
      </c>
      <c r="G9" s="178"/>
      <c r="H9" s="179"/>
      <c r="I9" s="180"/>
      <c r="J9" s="181"/>
      <c r="K9" s="181"/>
    </row>
    <row r="10" spans="1:16" ht="28.4" customHeight="1" x14ac:dyDescent="0.35">
      <c r="A10" s="68" t="s">
        <v>82</v>
      </c>
      <c r="B10" s="67">
        <v>0.6</v>
      </c>
      <c r="C10" s="120">
        <v>0</v>
      </c>
      <c r="D10" s="118">
        <v>0</v>
      </c>
      <c r="E10" s="69">
        <f>D10/D14</f>
        <v>0</v>
      </c>
      <c r="G10" s="178"/>
      <c r="H10" s="179"/>
      <c r="I10" s="180"/>
      <c r="J10" s="181"/>
      <c r="K10" s="181"/>
    </row>
    <row r="11" spans="1:16" ht="29.15" customHeight="1" x14ac:dyDescent="0.35">
      <c r="A11" s="68" t="s">
        <v>83</v>
      </c>
      <c r="B11" s="67">
        <v>1</v>
      </c>
      <c r="C11" s="119">
        <v>15</v>
      </c>
      <c r="D11" s="119">
        <v>291908.45</v>
      </c>
      <c r="E11" s="69">
        <f>D11/D14</f>
        <v>0.93733732939806491</v>
      </c>
      <c r="G11" s="178"/>
      <c r="H11" s="191"/>
      <c r="I11" s="191"/>
      <c r="J11" s="181"/>
      <c r="K11" s="181"/>
    </row>
    <row r="12" spans="1:16" ht="29.15" customHeight="1" x14ac:dyDescent="0.35">
      <c r="A12" s="68" t="s">
        <v>84</v>
      </c>
      <c r="B12" s="67">
        <v>0.6</v>
      </c>
      <c r="C12" s="114"/>
      <c r="D12" s="115"/>
      <c r="E12" s="69">
        <f>D12/D14</f>
        <v>0</v>
      </c>
      <c r="G12" s="178"/>
      <c r="H12" s="182"/>
      <c r="I12" s="182"/>
      <c r="J12" s="183"/>
      <c r="K12" s="183"/>
    </row>
    <row r="13" spans="1:16" ht="32.5" customHeight="1" x14ac:dyDescent="0.35">
      <c r="A13" s="68" t="s">
        <v>85</v>
      </c>
      <c r="B13" s="67">
        <v>1</v>
      </c>
      <c r="C13" s="114"/>
      <c r="D13" s="115"/>
      <c r="E13" s="69">
        <f>D13/D14</f>
        <v>0</v>
      </c>
      <c r="F13" s="4"/>
      <c r="G13" s="178"/>
      <c r="H13" s="179"/>
      <c r="I13" s="180"/>
      <c r="J13" s="181"/>
      <c r="K13" s="181"/>
    </row>
    <row r="14" spans="1:16" x14ac:dyDescent="0.35">
      <c r="B14" s="70"/>
      <c r="C14" s="71">
        <f>SUM(C5:C13)</f>
        <v>23</v>
      </c>
      <c r="D14" s="71">
        <f>SUM(D5:D13)</f>
        <v>311423.05</v>
      </c>
      <c r="E14" s="72">
        <f>SUM(E5:E13)</f>
        <v>1.0000000000000002</v>
      </c>
      <c r="H14" s="182"/>
      <c r="I14" s="182"/>
      <c r="J14" s="183"/>
    </row>
    <row r="15" spans="1:16" ht="7.4" customHeight="1" x14ac:dyDescent="0.35">
      <c r="C15" s="122"/>
      <c r="D15" s="122"/>
      <c r="E15" s="122"/>
    </row>
    <row r="16" spans="1:16" x14ac:dyDescent="0.35">
      <c r="C16" s="315"/>
      <c r="D16" s="316"/>
      <c r="E16" s="316"/>
      <c r="F16" s="316"/>
      <c r="G16" s="316"/>
      <c r="H16" s="316"/>
      <c r="I16" s="316"/>
      <c r="J16" s="316"/>
      <c r="K16" s="316"/>
    </row>
    <row r="17" spans="1:18" ht="18" x14ac:dyDescent="0.35">
      <c r="A17" s="111" t="s">
        <v>86</v>
      </c>
      <c r="B17" s="112"/>
      <c r="C17" s="112"/>
      <c r="D17" s="112"/>
      <c r="E17" s="112"/>
      <c r="F17" s="176"/>
      <c r="G17" s="176"/>
      <c r="H17" s="176"/>
      <c r="I17" s="176"/>
      <c r="J17" s="176"/>
      <c r="K17" s="176"/>
    </row>
    <row r="18" spans="1:18" ht="21" x14ac:dyDescent="0.5">
      <c r="A18" s="186" t="str">
        <f>A2</f>
        <v>as of 01/31/2025</v>
      </c>
      <c r="F18" s="176"/>
      <c r="G18" s="176"/>
      <c r="H18" s="176"/>
      <c r="I18" s="176"/>
      <c r="J18" s="176"/>
      <c r="K18" s="176"/>
    </row>
    <row r="19" spans="1:18" x14ac:dyDescent="0.35">
      <c r="E19" s="176"/>
      <c r="F19" s="176"/>
      <c r="G19" s="176"/>
      <c r="H19" s="176"/>
      <c r="I19" s="176"/>
      <c r="J19" s="176"/>
    </row>
    <row r="20" spans="1:18" ht="28" x14ac:dyDescent="0.35">
      <c r="A20" s="66" t="s">
        <v>76</v>
      </c>
      <c r="B20" s="66" t="s">
        <v>87</v>
      </c>
      <c r="C20" s="36" t="s">
        <v>37</v>
      </c>
      <c r="D20" s="37" t="s">
        <v>38</v>
      </c>
      <c r="E20" s="123" t="s">
        <v>39</v>
      </c>
      <c r="F20" s="176"/>
      <c r="G20" s="176"/>
      <c r="H20" s="176"/>
      <c r="I20" s="176"/>
      <c r="J20" s="176"/>
      <c r="K20" s="176"/>
    </row>
    <row r="21" spans="1:18" ht="26.15" customHeight="1" x14ac:dyDescent="0.35">
      <c r="A21" s="192" t="s">
        <v>88</v>
      </c>
      <c r="B21" s="194">
        <v>1</v>
      </c>
      <c r="C21" s="119">
        <v>5</v>
      </c>
      <c r="D21" s="119">
        <v>294865.86</v>
      </c>
      <c r="E21" s="69">
        <f>D21/$D$26</f>
        <v>0.950371366201468</v>
      </c>
      <c r="F21" s="176"/>
      <c r="G21" s="176"/>
      <c r="H21" s="176"/>
      <c r="I21" s="176"/>
      <c r="J21" s="176"/>
      <c r="K21" s="176"/>
    </row>
    <row r="22" spans="1:18" x14ac:dyDescent="0.35">
      <c r="A22" s="192" t="s">
        <v>89</v>
      </c>
      <c r="B22" s="194">
        <v>2</v>
      </c>
      <c r="C22" s="120">
        <v>0</v>
      </c>
      <c r="D22" s="118">
        <v>0</v>
      </c>
      <c r="E22" s="69">
        <f>D22/D26</f>
        <v>0</v>
      </c>
      <c r="F22" s="176"/>
      <c r="G22" s="176"/>
      <c r="H22" s="176"/>
      <c r="I22" s="176"/>
      <c r="J22" s="176"/>
      <c r="K22" s="176"/>
    </row>
    <row r="23" spans="1:18" x14ac:dyDescent="0.35">
      <c r="A23" s="192" t="s">
        <v>90</v>
      </c>
      <c r="B23" s="194">
        <v>3</v>
      </c>
      <c r="C23" s="120">
        <v>3</v>
      </c>
      <c r="D23" s="118">
        <v>15397.97</v>
      </c>
      <c r="E23" s="69">
        <f>D23/D26</f>
        <v>4.9628633798532044E-2</v>
      </c>
      <c r="F23" s="176"/>
      <c r="G23" s="176"/>
      <c r="H23" s="176"/>
      <c r="I23" s="176"/>
      <c r="J23" s="176"/>
      <c r="K23" s="176"/>
    </row>
    <row r="24" spans="1:18" x14ac:dyDescent="0.35">
      <c r="A24" s="192" t="s">
        <v>91</v>
      </c>
      <c r="B24" s="194">
        <v>4</v>
      </c>
      <c r="C24" s="120">
        <v>0</v>
      </c>
      <c r="D24" s="118">
        <v>0</v>
      </c>
      <c r="E24" s="69">
        <f>D24/D26</f>
        <v>0</v>
      </c>
      <c r="F24" s="176"/>
      <c r="G24" s="176"/>
      <c r="H24" s="176"/>
      <c r="I24" s="176"/>
      <c r="J24" s="176"/>
      <c r="K24" s="176"/>
    </row>
    <row r="25" spans="1:18" x14ac:dyDescent="0.35">
      <c r="A25" s="192" t="s">
        <v>92</v>
      </c>
      <c r="B25" s="194">
        <v>5</v>
      </c>
      <c r="C25" s="195"/>
      <c r="D25" s="196"/>
      <c r="E25" s="196"/>
      <c r="F25" s="176"/>
      <c r="G25" s="176"/>
      <c r="H25" s="176"/>
      <c r="I25" s="176"/>
      <c r="J25" s="176"/>
      <c r="K25" s="176"/>
    </row>
    <row r="26" spans="1:18" x14ac:dyDescent="0.35">
      <c r="A26" s="178"/>
      <c r="B26" s="178"/>
      <c r="C26" s="71">
        <f>SUM(C21:C25)</f>
        <v>8</v>
      </c>
      <c r="D26" s="71">
        <f>SUM(D21:D25)</f>
        <v>310263.82999999996</v>
      </c>
      <c r="E26" s="72">
        <f>SUM(E21:E24)</f>
        <v>1</v>
      </c>
      <c r="F26" s="176"/>
      <c r="G26" s="176"/>
      <c r="H26" s="176"/>
      <c r="I26" s="176"/>
      <c r="J26" s="176"/>
      <c r="K26" s="176"/>
    </row>
    <row r="27" spans="1:18" x14ac:dyDescent="0.35">
      <c r="C27" s="175"/>
      <c r="D27" s="176"/>
      <c r="E27" s="176"/>
      <c r="F27" s="176"/>
      <c r="G27" s="176"/>
      <c r="H27" s="176"/>
      <c r="I27" s="176"/>
      <c r="J27" s="176"/>
      <c r="K27" s="176"/>
    </row>
    <row r="28" spans="1:18" x14ac:dyDescent="0.35">
      <c r="C28" s="175"/>
      <c r="D28" s="176"/>
      <c r="E28" s="176"/>
      <c r="F28" s="176"/>
      <c r="G28" s="176"/>
      <c r="H28" s="176"/>
      <c r="I28" s="176"/>
      <c r="J28" s="176"/>
      <c r="K28" s="176"/>
    </row>
    <row r="29" spans="1:18" ht="20" x14ac:dyDescent="0.35">
      <c r="A29" s="324" t="s">
        <v>93</v>
      </c>
      <c r="B29" s="324"/>
      <c r="C29" s="324"/>
      <c r="D29" s="324"/>
      <c r="E29" s="145"/>
      <c r="F29" s="33"/>
      <c r="G29" s="33"/>
      <c r="H29" s="33"/>
      <c r="I29" s="33"/>
      <c r="J29" s="51"/>
      <c r="K29" s="51"/>
      <c r="L29" s="51"/>
      <c r="M29" s="51"/>
      <c r="N29" s="51"/>
      <c r="P29" s="51"/>
      <c r="Q29" s="51"/>
    </row>
    <row r="30" spans="1:18" s="33" customFormat="1" ht="6" customHeight="1" x14ac:dyDescent="0.35">
      <c r="A30" s="34"/>
      <c r="C30" s="35"/>
      <c r="J30" s="51"/>
      <c r="M30" s="51"/>
      <c r="P30" s="51"/>
    </row>
    <row r="31" spans="1:18" x14ac:dyDescent="0.35">
      <c r="A31" s="125" t="s">
        <v>43</v>
      </c>
      <c r="C31" s="150"/>
      <c r="D31" s="150"/>
      <c r="E31" s="150"/>
      <c r="F31" s="150"/>
      <c r="G31" s="150"/>
      <c r="H31" s="150"/>
      <c r="I31" s="150"/>
      <c r="J31" s="150"/>
      <c r="K31" s="150"/>
      <c r="L31" s="150"/>
      <c r="M31" s="150"/>
      <c r="N31" s="150"/>
      <c r="O31" s="150"/>
      <c r="P31" s="150"/>
      <c r="Q31" s="150"/>
      <c r="R31" s="150"/>
    </row>
    <row r="32" spans="1:18" ht="14.15" customHeight="1" x14ac:dyDescent="0.35">
      <c r="A32" s="318" t="s">
        <v>94</v>
      </c>
      <c r="B32" s="321" t="s">
        <v>95</v>
      </c>
      <c r="C32" s="321"/>
      <c r="D32" s="322" t="s">
        <v>96</v>
      </c>
      <c r="E32" s="322"/>
      <c r="F32" s="323" t="s">
        <v>97</v>
      </c>
      <c r="G32" s="323"/>
      <c r="H32" s="317" t="s">
        <v>98</v>
      </c>
      <c r="I32" s="317"/>
      <c r="J32" s="146"/>
      <c r="K32" s="317" t="s">
        <v>27</v>
      </c>
      <c r="L32" s="317"/>
      <c r="M32" s="146"/>
      <c r="N32" s="317" t="s">
        <v>29</v>
      </c>
      <c r="O32" s="317"/>
      <c r="P32" s="146"/>
      <c r="Q32" s="325" t="s">
        <v>99</v>
      </c>
      <c r="R32" s="325"/>
    </row>
    <row r="33" spans="1:18" x14ac:dyDescent="0.35">
      <c r="A33" s="319"/>
      <c r="B33" s="321"/>
      <c r="C33" s="321"/>
      <c r="D33" s="326" t="s">
        <v>100</v>
      </c>
      <c r="E33" s="326"/>
      <c r="F33" s="326" t="s">
        <v>101</v>
      </c>
      <c r="G33" s="326"/>
      <c r="H33" s="327" t="s">
        <v>102</v>
      </c>
      <c r="I33" s="327"/>
      <c r="J33" s="147"/>
      <c r="K33" s="327" t="s">
        <v>102</v>
      </c>
      <c r="L33" s="327"/>
      <c r="M33" s="147"/>
      <c r="N33" s="327" t="s">
        <v>102</v>
      </c>
      <c r="O33" s="327"/>
      <c r="P33" s="147"/>
      <c r="Q33" s="325"/>
      <c r="R33" s="325"/>
    </row>
    <row r="34" spans="1:18" x14ac:dyDescent="0.35">
      <c r="A34" s="320"/>
      <c r="B34" s="127" t="s">
        <v>103</v>
      </c>
      <c r="C34" s="128" t="s">
        <v>104</v>
      </c>
      <c r="D34" s="129" t="s">
        <v>103</v>
      </c>
      <c r="E34" s="129" t="s">
        <v>104</v>
      </c>
      <c r="F34" s="130" t="s">
        <v>103</v>
      </c>
      <c r="G34" s="130" t="s">
        <v>104</v>
      </c>
      <c r="H34" s="127" t="s">
        <v>103</v>
      </c>
      <c r="I34" s="127" t="s">
        <v>104</v>
      </c>
      <c r="J34" s="148"/>
      <c r="K34" s="127" t="s">
        <v>103</v>
      </c>
      <c r="L34" s="127" t="s">
        <v>104</v>
      </c>
      <c r="M34" s="148"/>
      <c r="N34" s="127" t="s">
        <v>103</v>
      </c>
      <c r="O34" s="127" t="s">
        <v>104</v>
      </c>
      <c r="P34" s="148"/>
      <c r="Q34" s="131" t="s">
        <v>103</v>
      </c>
      <c r="R34" s="131" t="s">
        <v>105</v>
      </c>
    </row>
    <row r="35" spans="1:18" x14ac:dyDescent="0.35">
      <c r="A35" s="132" t="s">
        <v>106</v>
      </c>
      <c r="B35" s="133"/>
      <c r="C35" s="51"/>
      <c r="D35" s="51"/>
      <c r="E35" s="51"/>
      <c r="F35" s="51"/>
      <c r="G35" s="51"/>
      <c r="H35" s="51"/>
      <c r="I35" s="51"/>
      <c r="J35" s="51"/>
      <c r="K35" s="51"/>
      <c r="L35" s="51"/>
      <c r="M35" s="51"/>
      <c r="N35" s="51"/>
      <c r="O35" s="51"/>
      <c r="P35" s="51"/>
      <c r="Q35" s="51"/>
      <c r="R35" s="51"/>
    </row>
    <row r="36" spans="1:18" x14ac:dyDescent="0.35">
      <c r="A36" s="134" t="s">
        <v>107</v>
      </c>
      <c r="B36" s="153">
        <v>12367</v>
      </c>
      <c r="C36" s="136">
        <v>110780.24</v>
      </c>
      <c r="D36" s="135">
        <v>0</v>
      </c>
      <c r="E36" s="135">
        <v>0</v>
      </c>
      <c r="F36" s="135">
        <v>0</v>
      </c>
      <c r="G36" s="135">
        <v>0</v>
      </c>
      <c r="H36" s="136">
        <f t="shared" ref="H36:I39" si="0">SUM(D36+F36)</f>
        <v>0</v>
      </c>
      <c r="I36" s="136">
        <f t="shared" si="0"/>
        <v>0</v>
      </c>
      <c r="J36" s="76"/>
      <c r="K36" s="153">
        <v>0</v>
      </c>
      <c r="L36" s="136">
        <v>0</v>
      </c>
      <c r="M36" s="76"/>
      <c r="N36" s="153">
        <v>0</v>
      </c>
      <c r="O36" s="136">
        <v>0</v>
      </c>
      <c r="P36" s="76"/>
      <c r="Q36" s="137">
        <f t="shared" ref="Q36:R39" si="1">SUM(B36+H36+K36+N36)</f>
        <v>12367</v>
      </c>
      <c r="R36" s="156">
        <f t="shared" si="1"/>
        <v>110780.24</v>
      </c>
    </row>
    <row r="37" spans="1:18" x14ac:dyDescent="0.35">
      <c r="A37" s="134" t="s">
        <v>111</v>
      </c>
      <c r="B37" s="153">
        <v>3</v>
      </c>
      <c r="C37" s="136">
        <v>53.84</v>
      </c>
      <c r="D37" s="135">
        <v>0</v>
      </c>
      <c r="E37" s="135">
        <v>0</v>
      </c>
      <c r="F37" s="135">
        <v>0</v>
      </c>
      <c r="G37" s="135">
        <v>0</v>
      </c>
      <c r="H37" s="136">
        <f t="shared" ref="H37" si="2">SUM(D37+F37)</f>
        <v>0</v>
      </c>
      <c r="I37" s="136">
        <f t="shared" ref="I37" si="3">SUM(E37+G37)</f>
        <v>0</v>
      </c>
      <c r="J37" s="76"/>
      <c r="K37" s="153">
        <v>0</v>
      </c>
      <c r="L37" s="136">
        <v>0</v>
      </c>
      <c r="M37" s="76"/>
      <c r="N37" s="153">
        <v>0</v>
      </c>
      <c r="O37" s="136">
        <v>0</v>
      </c>
      <c r="P37" s="76"/>
      <c r="Q37" s="137">
        <f t="shared" ref="Q37" si="4">SUM(B37+H37+K37+N37)</f>
        <v>3</v>
      </c>
      <c r="R37" s="156">
        <f t="shared" ref="R37" si="5">SUM(C37+I37+L37+O37)</f>
        <v>53.84</v>
      </c>
    </row>
    <row r="38" spans="1:18" x14ac:dyDescent="0.35">
      <c r="A38" s="134" t="s">
        <v>108</v>
      </c>
      <c r="B38" s="153">
        <v>143</v>
      </c>
      <c r="C38" s="136">
        <v>2218.7800000000002</v>
      </c>
      <c r="D38" s="135">
        <v>0</v>
      </c>
      <c r="E38" s="135">
        <v>0</v>
      </c>
      <c r="F38" s="135">
        <v>0</v>
      </c>
      <c r="G38" s="135">
        <v>0</v>
      </c>
      <c r="H38" s="136">
        <f t="shared" si="0"/>
        <v>0</v>
      </c>
      <c r="I38" s="136">
        <f t="shared" si="0"/>
        <v>0</v>
      </c>
      <c r="J38" s="76"/>
      <c r="K38" s="153">
        <v>0</v>
      </c>
      <c r="L38" s="136">
        <v>0</v>
      </c>
      <c r="M38" s="76"/>
      <c r="N38" s="153">
        <v>0</v>
      </c>
      <c r="O38" s="136">
        <v>0</v>
      </c>
      <c r="P38" s="76"/>
      <c r="Q38" s="137">
        <f t="shared" si="1"/>
        <v>143</v>
      </c>
      <c r="R38" s="156">
        <f t="shared" si="1"/>
        <v>2218.7800000000002</v>
      </c>
    </row>
    <row r="39" spans="1:18" x14ac:dyDescent="0.35">
      <c r="A39" s="134" t="s">
        <v>78</v>
      </c>
      <c r="B39" s="153">
        <v>0</v>
      </c>
      <c r="C39" s="136">
        <v>0</v>
      </c>
      <c r="D39" s="135">
        <v>0</v>
      </c>
      <c r="E39" s="135">
        <v>0</v>
      </c>
      <c r="F39" s="135">
        <v>0</v>
      </c>
      <c r="G39" s="135">
        <v>0</v>
      </c>
      <c r="H39" s="136">
        <f t="shared" si="0"/>
        <v>0</v>
      </c>
      <c r="I39" s="136">
        <f t="shared" si="0"/>
        <v>0</v>
      </c>
      <c r="J39" s="76"/>
      <c r="K39" s="153">
        <v>0</v>
      </c>
      <c r="L39" s="136">
        <v>0</v>
      </c>
      <c r="M39" s="76"/>
      <c r="N39" s="153">
        <v>0</v>
      </c>
      <c r="O39" s="136">
        <v>0</v>
      </c>
      <c r="P39" s="76"/>
      <c r="Q39" s="137">
        <f t="shared" si="1"/>
        <v>0</v>
      </c>
      <c r="R39" s="156">
        <f t="shared" si="1"/>
        <v>0</v>
      </c>
    </row>
    <row r="40" spans="1:18" ht="6" customHeight="1" x14ac:dyDescent="0.35">
      <c r="A40" s="138"/>
      <c r="B40" s="154"/>
      <c r="C40" s="139"/>
      <c r="D40" s="139"/>
      <c r="E40" s="139"/>
      <c r="F40" s="139"/>
      <c r="G40" s="139"/>
      <c r="H40" s="139"/>
      <c r="I40" s="139"/>
      <c r="J40" s="76"/>
      <c r="K40" s="155"/>
      <c r="L40" s="139"/>
      <c r="M40" s="76"/>
      <c r="N40" s="155"/>
      <c r="O40" s="139"/>
      <c r="P40" s="76"/>
      <c r="Q40" s="140"/>
      <c r="R40" s="139"/>
    </row>
    <row r="41" spans="1:18" x14ac:dyDescent="0.35">
      <c r="A41" s="132" t="s">
        <v>109</v>
      </c>
      <c r="B41" s="154"/>
      <c r="C41" s="139"/>
      <c r="D41" s="139"/>
      <c r="E41" s="139"/>
      <c r="F41" s="139"/>
      <c r="G41" s="139"/>
      <c r="H41" s="139"/>
      <c r="I41" s="139"/>
      <c r="J41" s="76"/>
      <c r="K41" s="155"/>
      <c r="L41" s="139"/>
      <c r="M41" s="76"/>
      <c r="N41" s="155"/>
      <c r="O41" s="139"/>
      <c r="P41" s="76"/>
      <c r="Q41" s="140"/>
      <c r="R41" s="139"/>
    </row>
    <row r="42" spans="1:18" x14ac:dyDescent="0.35">
      <c r="A42" s="141" t="s">
        <v>107</v>
      </c>
      <c r="B42" s="153">
        <v>0</v>
      </c>
      <c r="C42" s="136">
        <v>0</v>
      </c>
      <c r="D42" s="135">
        <v>303</v>
      </c>
      <c r="E42" s="135">
        <v>27985.62</v>
      </c>
      <c r="F42" s="135">
        <v>5</v>
      </c>
      <c r="G42" s="135">
        <v>7332.38</v>
      </c>
      <c r="H42" s="136">
        <f t="shared" ref="H42:H43" si="6">SUM(D42+F42)</f>
        <v>308</v>
      </c>
      <c r="I42" s="136">
        <f t="shared" ref="I42:I43" si="7">SUM(E42+G42)</f>
        <v>35318</v>
      </c>
      <c r="J42" s="76"/>
      <c r="K42" s="153">
        <v>0</v>
      </c>
      <c r="L42" s="136">
        <v>0</v>
      </c>
      <c r="M42" s="76"/>
      <c r="N42" s="153">
        <v>0</v>
      </c>
      <c r="O42" s="136">
        <v>0</v>
      </c>
      <c r="P42" s="76"/>
      <c r="Q42" s="137">
        <f t="shared" ref="Q42:Q43" si="8">SUM(B42+H42+K42+N42)</f>
        <v>308</v>
      </c>
      <c r="R42" s="156">
        <f t="shared" ref="R42:R43" si="9">SUM(C42+I42+L42+O42)</f>
        <v>35318</v>
      </c>
    </row>
    <row r="43" spans="1:18" x14ac:dyDescent="0.35">
      <c r="A43" s="141" t="s">
        <v>110</v>
      </c>
      <c r="B43" s="153">
        <v>0</v>
      </c>
      <c r="C43" s="136">
        <v>0</v>
      </c>
      <c r="D43" s="135">
        <v>36</v>
      </c>
      <c r="E43" s="135">
        <v>12017.82</v>
      </c>
      <c r="F43" s="135">
        <v>1</v>
      </c>
      <c r="G43" s="135">
        <v>1115.73</v>
      </c>
      <c r="H43" s="136">
        <f t="shared" si="6"/>
        <v>37</v>
      </c>
      <c r="I43" s="136">
        <f t="shared" si="7"/>
        <v>13133.55</v>
      </c>
      <c r="J43" s="76"/>
      <c r="K43" s="153">
        <v>0</v>
      </c>
      <c r="L43" s="136">
        <v>0</v>
      </c>
      <c r="M43" s="76"/>
      <c r="N43" s="153">
        <v>0</v>
      </c>
      <c r="O43" s="136">
        <v>0</v>
      </c>
      <c r="P43" s="76"/>
      <c r="Q43" s="137">
        <f t="shared" si="8"/>
        <v>37</v>
      </c>
      <c r="R43" s="156">
        <f t="shared" si="9"/>
        <v>13133.55</v>
      </c>
    </row>
    <row r="44" spans="1:18" x14ac:dyDescent="0.35">
      <c r="A44" s="141" t="s">
        <v>111</v>
      </c>
      <c r="B44" s="153">
        <v>0</v>
      </c>
      <c r="C44" s="136">
        <v>0</v>
      </c>
      <c r="D44" s="135">
        <v>7</v>
      </c>
      <c r="E44" s="135">
        <v>4808.8500000000004</v>
      </c>
      <c r="F44" s="135">
        <v>2</v>
      </c>
      <c r="G44" s="135">
        <v>3585.43</v>
      </c>
      <c r="H44" s="136">
        <f t="shared" ref="H44:H51" si="10">SUM(D44+F44)</f>
        <v>9</v>
      </c>
      <c r="I44" s="136">
        <f t="shared" ref="I44:I51" si="11">SUM(E44+G44)</f>
        <v>8394.2800000000007</v>
      </c>
      <c r="J44" s="76"/>
      <c r="K44" s="153">
        <v>0</v>
      </c>
      <c r="L44" s="136">
        <v>0</v>
      </c>
      <c r="M44" s="76"/>
      <c r="N44" s="153">
        <v>0</v>
      </c>
      <c r="O44" s="136">
        <v>0</v>
      </c>
      <c r="P44" s="76"/>
      <c r="Q44" s="137">
        <f t="shared" ref="Q44:Q51" si="12">SUM(B44+H44+K44+N44)</f>
        <v>9</v>
      </c>
      <c r="R44" s="156">
        <f t="shared" ref="R44:R51" si="13">SUM(C44+I44+L44+O44)</f>
        <v>8394.2800000000007</v>
      </c>
    </row>
    <row r="45" spans="1:18" x14ac:dyDescent="0.35">
      <c r="A45" s="141" t="s">
        <v>112</v>
      </c>
      <c r="B45" s="153">
        <v>0</v>
      </c>
      <c r="C45" s="136">
        <v>0</v>
      </c>
      <c r="D45" s="135">
        <v>4</v>
      </c>
      <c r="E45" s="135">
        <v>2209.5500000000002</v>
      </c>
      <c r="F45" s="135">
        <v>0</v>
      </c>
      <c r="G45" s="135">
        <v>0</v>
      </c>
      <c r="H45" s="136">
        <f t="shared" ref="H45" si="14">SUM(D45+F45)</f>
        <v>4</v>
      </c>
      <c r="I45" s="136">
        <f t="shared" ref="I45" si="15">SUM(E45+G45)</f>
        <v>2209.5500000000002</v>
      </c>
      <c r="J45" s="76"/>
      <c r="K45" s="153">
        <v>0</v>
      </c>
      <c r="L45" s="136">
        <v>0</v>
      </c>
      <c r="M45" s="76"/>
      <c r="N45" s="153">
        <v>0</v>
      </c>
      <c r="O45" s="136">
        <v>0</v>
      </c>
      <c r="P45" s="76"/>
      <c r="Q45" s="137">
        <f t="shared" ref="Q45" si="16">SUM(B45+H45+K45+N45)</f>
        <v>4</v>
      </c>
      <c r="R45" s="156">
        <f t="shared" ref="R45" si="17">SUM(C45+I45+L45+O45)</f>
        <v>2209.5500000000002</v>
      </c>
    </row>
    <row r="46" spans="1:18" x14ac:dyDescent="0.35">
      <c r="A46" s="141" t="s">
        <v>113</v>
      </c>
      <c r="B46" s="153">
        <v>0</v>
      </c>
      <c r="C46" s="136">
        <v>0</v>
      </c>
      <c r="D46" s="135">
        <v>5</v>
      </c>
      <c r="E46" s="135">
        <v>1974.44</v>
      </c>
      <c r="F46" s="135">
        <v>4</v>
      </c>
      <c r="G46" s="135">
        <v>6599.73</v>
      </c>
      <c r="H46" s="136">
        <f t="shared" si="10"/>
        <v>9</v>
      </c>
      <c r="I46" s="136">
        <f t="shared" si="11"/>
        <v>8574.17</v>
      </c>
      <c r="J46" s="76"/>
      <c r="K46" s="153">
        <v>0</v>
      </c>
      <c r="L46" s="136">
        <v>0</v>
      </c>
      <c r="M46" s="76"/>
      <c r="N46" s="153">
        <v>0</v>
      </c>
      <c r="O46" s="136">
        <v>0</v>
      </c>
      <c r="P46" s="76"/>
      <c r="Q46" s="137">
        <f t="shared" si="12"/>
        <v>9</v>
      </c>
      <c r="R46" s="156">
        <f t="shared" si="13"/>
        <v>8574.17</v>
      </c>
    </row>
    <row r="47" spans="1:18" x14ac:dyDescent="0.35">
      <c r="A47" s="141" t="s">
        <v>114</v>
      </c>
      <c r="B47" s="153">
        <v>0</v>
      </c>
      <c r="C47" s="136">
        <v>0</v>
      </c>
      <c r="D47" s="135">
        <v>2</v>
      </c>
      <c r="E47" s="135">
        <v>1415.7</v>
      </c>
      <c r="F47" s="135">
        <v>0</v>
      </c>
      <c r="G47" s="135">
        <v>0</v>
      </c>
      <c r="H47" s="136">
        <f t="shared" ref="H47" si="18">SUM(D47+F47)</f>
        <v>2</v>
      </c>
      <c r="I47" s="136">
        <f t="shared" ref="I47" si="19">SUM(E47+G47)</f>
        <v>1415.7</v>
      </c>
      <c r="J47" s="76"/>
      <c r="K47" s="153">
        <v>0</v>
      </c>
      <c r="L47" s="136">
        <v>0</v>
      </c>
      <c r="M47" s="76"/>
      <c r="N47" s="153">
        <v>0</v>
      </c>
      <c r="O47" s="136">
        <v>0</v>
      </c>
      <c r="P47" s="76"/>
      <c r="Q47" s="137">
        <f t="shared" ref="Q47" si="20">SUM(B47+H47+K47+N47)</f>
        <v>2</v>
      </c>
      <c r="R47" s="156">
        <f t="shared" ref="R47" si="21">SUM(C47+I47+L47+O47)</f>
        <v>1415.7</v>
      </c>
    </row>
    <row r="48" spans="1:18" x14ac:dyDescent="0.35">
      <c r="A48" s="142" t="s">
        <v>115</v>
      </c>
      <c r="B48" s="153">
        <v>0</v>
      </c>
      <c r="C48" s="136">
        <v>0</v>
      </c>
      <c r="D48" s="135">
        <v>0</v>
      </c>
      <c r="E48" s="135">
        <v>0</v>
      </c>
      <c r="F48" s="135">
        <v>0</v>
      </c>
      <c r="G48" s="135">
        <v>0</v>
      </c>
      <c r="H48" s="136">
        <f t="shared" si="10"/>
        <v>0</v>
      </c>
      <c r="I48" s="136">
        <f t="shared" si="11"/>
        <v>0</v>
      </c>
      <c r="J48" s="76"/>
      <c r="K48" s="153">
        <v>0</v>
      </c>
      <c r="L48" s="136">
        <v>0</v>
      </c>
      <c r="M48" s="76"/>
      <c r="N48" s="153">
        <v>0</v>
      </c>
      <c r="O48" s="136">
        <v>0</v>
      </c>
      <c r="P48" s="76"/>
      <c r="Q48" s="137">
        <f t="shared" si="12"/>
        <v>0</v>
      </c>
      <c r="R48" s="156">
        <f t="shared" si="13"/>
        <v>0</v>
      </c>
    </row>
    <row r="49" spans="1:18" x14ac:dyDescent="0.35">
      <c r="A49" s="142" t="s">
        <v>78</v>
      </c>
      <c r="B49" s="153">
        <v>0</v>
      </c>
      <c r="C49" s="136">
        <v>0</v>
      </c>
      <c r="D49" s="135">
        <v>0</v>
      </c>
      <c r="E49" s="135">
        <v>0</v>
      </c>
      <c r="F49" s="135">
        <v>0</v>
      </c>
      <c r="G49" s="135">
        <v>0</v>
      </c>
      <c r="H49" s="136">
        <f t="shared" si="10"/>
        <v>0</v>
      </c>
      <c r="I49" s="136">
        <f t="shared" si="11"/>
        <v>0</v>
      </c>
      <c r="J49" s="76"/>
      <c r="K49" s="153">
        <v>0</v>
      </c>
      <c r="L49" s="136">
        <v>0</v>
      </c>
      <c r="M49" s="76"/>
      <c r="N49" s="153">
        <v>0</v>
      </c>
      <c r="O49" s="136">
        <v>0</v>
      </c>
      <c r="P49" s="76"/>
      <c r="Q49" s="137">
        <f t="shared" si="12"/>
        <v>0</v>
      </c>
      <c r="R49" s="156">
        <f t="shared" si="13"/>
        <v>0</v>
      </c>
    </row>
    <row r="50" spans="1:18" x14ac:dyDescent="0.35">
      <c r="A50" s="142" t="s">
        <v>116</v>
      </c>
      <c r="B50" s="153">
        <v>0</v>
      </c>
      <c r="C50" s="136">
        <v>0</v>
      </c>
      <c r="D50" s="135">
        <v>0</v>
      </c>
      <c r="E50" s="135">
        <v>0</v>
      </c>
      <c r="F50" s="135">
        <v>0</v>
      </c>
      <c r="G50" s="135">
        <v>0</v>
      </c>
      <c r="H50" s="136">
        <f t="shared" si="10"/>
        <v>0</v>
      </c>
      <c r="I50" s="136">
        <f t="shared" si="11"/>
        <v>0</v>
      </c>
      <c r="J50" s="76"/>
      <c r="K50" s="153">
        <v>0</v>
      </c>
      <c r="L50" s="136">
        <v>0</v>
      </c>
      <c r="M50" s="76"/>
      <c r="N50" s="153">
        <v>0</v>
      </c>
      <c r="O50" s="136">
        <v>0</v>
      </c>
      <c r="P50" s="76"/>
      <c r="Q50" s="137">
        <f t="shared" si="12"/>
        <v>0</v>
      </c>
      <c r="R50" s="156">
        <f t="shared" si="13"/>
        <v>0</v>
      </c>
    </row>
    <row r="51" spans="1:18" x14ac:dyDescent="0.35">
      <c r="A51" s="141" t="s">
        <v>108</v>
      </c>
      <c r="B51" s="153">
        <v>0</v>
      </c>
      <c r="C51" s="136">
        <v>0</v>
      </c>
      <c r="D51" s="135">
        <v>16</v>
      </c>
      <c r="E51" s="135">
        <v>4136.97</v>
      </c>
      <c r="F51" s="135">
        <v>1</v>
      </c>
      <c r="G51" s="135">
        <v>4955.5200000000004</v>
      </c>
      <c r="H51" s="136">
        <f t="shared" si="10"/>
        <v>17</v>
      </c>
      <c r="I51" s="136">
        <f t="shared" si="11"/>
        <v>9092.4900000000016</v>
      </c>
      <c r="J51" s="76"/>
      <c r="K51" s="153">
        <v>0</v>
      </c>
      <c r="L51" s="136">
        <v>0</v>
      </c>
      <c r="M51" s="76"/>
      <c r="N51" s="153">
        <v>0</v>
      </c>
      <c r="O51" s="136">
        <v>0</v>
      </c>
      <c r="P51" s="76"/>
      <c r="Q51" s="137">
        <f t="shared" si="12"/>
        <v>17</v>
      </c>
      <c r="R51" s="156">
        <f t="shared" si="13"/>
        <v>9092.4900000000016</v>
      </c>
    </row>
    <row r="52" spans="1:18" x14ac:dyDescent="0.35">
      <c r="A52" s="141" t="s">
        <v>117</v>
      </c>
      <c r="B52" s="153">
        <v>0</v>
      </c>
      <c r="C52" s="136">
        <v>0</v>
      </c>
      <c r="D52" s="135">
        <v>0</v>
      </c>
      <c r="E52" s="135">
        <v>0</v>
      </c>
      <c r="F52" s="135">
        <v>1</v>
      </c>
      <c r="G52" s="135">
        <v>3635.28</v>
      </c>
      <c r="H52" s="136">
        <f t="shared" ref="H52:H54" si="22">SUM(D52+F52)</f>
        <v>1</v>
      </c>
      <c r="I52" s="136">
        <f t="shared" ref="I52:I54" si="23">SUM(E52+G52)</f>
        <v>3635.28</v>
      </c>
      <c r="J52" s="76"/>
      <c r="K52" s="153">
        <v>0</v>
      </c>
      <c r="L52" s="136">
        <v>0</v>
      </c>
      <c r="M52" s="76"/>
      <c r="N52" s="153">
        <v>0</v>
      </c>
      <c r="O52" s="136">
        <v>0</v>
      </c>
      <c r="P52" s="76"/>
      <c r="Q52" s="137">
        <f t="shared" ref="Q52:Q54" si="24">SUM(B52+H52+K52+N52)</f>
        <v>1</v>
      </c>
      <c r="R52" s="156">
        <f t="shared" ref="R52:R54" si="25">SUM(C52+I52+L52+O52)</f>
        <v>3635.28</v>
      </c>
    </row>
    <row r="53" spans="1:18" x14ac:dyDescent="0.35">
      <c r="A53" s="141" t="s">
        <v>118</v>
      </c>
      <c r="B53" s="153">
        <v>0</v>
      </c>
      <c r="C53" s="136">
        <v>0</v>
      </c>
      <c r="D53" s="135">
        <v>0</v>
      </c>
      <c r="E53" s="135">
        <v>0</v>
      </c>
      <c r="F53" s="135">
        <v>0</v>
      </c>
      <c r="G53" s="135">
        <v>0</v>
      </c>
      <c r="H53" s="136">
        <f t="shared" si="22"/>
        <v>0</v>
      </c>
      <c r="I53" s="136">
        <f t="shared" si="23"/>
        <v>0</v>
      </c>
      <c r="J53" s="76"/>
      <c r="K53" s="153">
        <v>0</v>
      </c>
      <c r="L53" s="136">
        <v>0</v>
      </c>
      <c r="M53" s="76"/>
      <c r="N53" s="153">
        <v>0</v>
      </c>
      <c r="O53" s="136">
        <v>0</v>
      </c>
      <c r="P53" s="76"/>
      <c r="Q53" s="137">
        <f t="shared" si="24"/>
        <v>0</v>
      </c>
      <c r="R53" s="156">
        <f t="shared" si="25"/>
        <v>0</v>
      </c>
    </row>
    <row r="54" spans="1:18" x14ac:dyDescent="0.35">
      <c r="A54" s="141" t="s">
        <v>119</v>
      </c>
      <c r="B54" s="136">
        <v>0</v>
      </c>
      <c r="C54" s="136">
        <v>0</v>
      </c>
      <c r="D54" s="135">
        <v>0</v>
      </c>
      <c r="E54" s="135">
        <v>0</v>
      </c>
      <c r="F54" s="135">
        <v>0</v>
      </c>
      <c r="G54" s="135">
        <v>0</v>
      </c>
      <c r="H54" s="136">
        <f t="shared" si="22"/>
        <v>0</v>
      </c>
      <c r="I54" s="136">
        <f t="shared" si="23"/>
        <v>0</v>
      </c>
      <c r="J54" s="76"/>
      <c r="K54" s="153">
        <v>0</v>
      </c>
      <c r="L54" s="136">
        <v>0</v>
      </c>
      <c r="M54" s="76"/>
      <c r="N54" s="153">
        <v>0</v>
      </c>
      <c r="O54" s="136">
        <v>0</v>
      </c>
      <c r="P54" s="76"/>
      <c r="Q54" s="137">
        <f t="shared" si="24"/>
        <v>0</v>
      </c>
      <c r="R54" s="156">
        <f t="shared" si="25"/>
        <v>0</v>
      </c>
    </row>
    <row r="55" spans="1:18" x14ac:dyDescent="0.35">
      <c r="A55" s="141" t="s">
        <v>120</v>
      </c>
      <c r="B55" s="136">
        <v>0</v>
      </c>
      <c r="C55" s="136">
        <v>0</v>
      </c>
      <c r="D55" s="135">
        <v>0</v>
      </c>
      <c r="E55" s="135">
        <v>0</v>
      </c>
      <c r="F55" s="135">
        <v>0</v>
      </c>
      <c r="G55" s="135">
        <v>0</v>
      </c>
      <c r="H55" s="136">
        <f t="shared" ref="H55" si="26">SUM(D55+F55)</f>
        <v>0</v>
      </c>
      <c r="I55" s="136">
        <f t="shared" ref="I55" si="27">SUM(E55+G55)</f>
        <v>0</v>
      </c>
      <c r="J55" s="76"/>
      <c r="K55" s="153">
        <v>0</v>
      </c>
      <c r="L55" s="136">
        <v>0</v>
      </c>
      <c r="M55" s="76"/>
      <c r="N55" s="153">
        <v>0</v>
      </c>
      <c r="O55" s="136">
        <v>0</v>
      </c>
      <c r="P55" s="76"/>
      <c r="Q55" s="137">
        <f t="shared" ref="Q55" si="28">SUM(B55+H55+K55+N55)</f>
        <v>0</v>
      </c>
      <c r="R55" s="156">
        <f t="shared" ref="R55" si="29">SUM(C55+I55+L55+O55)</f>
        <v>0</v>
      </c>
    </row>
    <row r="56" spans="1:18" ht="6" customHeight="1" x14ac:dyDescent="0.35">
      <c r="A56" s="138"/>
      <c r="B56" s="154"/>
      <c r="C56" s="139"/>
      <c r="D56" s="139"/>
      <c r="E56" s="139"/>
      <c r="F56" s="139"/>
      <c r="G56" s="139"/>
      <c r="H56" s="139"/>
      <c r="I56" s="139"/>
      <c r="J56" s="76"/>
      <c r="K56" s="155"/>
      <c r="L56" s="139"/>
      <c r="M56" s="76"/>
      <c r="N56" s="155"/>
      <c r="O56" s="139"/>
      <c r="P56" s="76"/>
      <c r="Q56" s="140"/>
      <c r="R56" s="139"/>
    </row>
    <row r="57" spans="1:18" x14ac:dyDescent="0.35">
      <c r="A57" s="132" t="s">
        <v>29</v>
      </c>
      <c r="B57" s="154"/>
      <c r="C57" s="139"/>
      <c r="D57" s="139"/>
      <c r="E57" s="139"/>
      <c r="F57" s="139"/>
      <c r="G57" s="139"/>
      <c r="H57" s="139"/>
      <c r="I57" s="139"/>
      <c r="J57" s="76"/>
      <c r="K57" s="155"/>
      <c r="L57" s="139"/>
      <c r="M57" s="76"/>
      <c r="N57" s="155"/>
      <c r="O57" s="139"/>
      <c r="P57" s="76"/>
      <c r="Q57" s="140"/>
      <c r="R57" s="139"/>
    </row>
    <row r="58" spans="1:18" x14ac:dyDescent="0.35">
      <c r="A58" s="141" t="s">
        <v>107</v>
      </c>
      <c r="B58" s="153">
        <v>0</v>
      </c>
      <c r="C58" s="136">
        <v>0</v>
      </c>
      <c r="D58" s="135">
        <v>0</v>
      </c>
      <c r="E58" s="135">
        <v>0</v>
      </c>
      <c r="F58" s="135">
        <v>0</v>
      </c>
      <c r="G58" s="135">
        <v>0</v>
      </c>
      <c r="H58" s="136">
        <f t="shared" ref="H58" si="30">SUM(D58+F58)</f>
        <v>0</v>
      </c>
      <c r="I58" s="136">
        <f t="shared" ref="I58" si="31">SUM(E58+G58)</f>
        <v>0</v>
      </c>
      <c r="J58" s="76"/>
      <c r="K58" s="153">
        <v>0</v>
      </c>
      <c r="L58" s="136">
        <v>0</v>
      </c>
      <c r="M58" s="76"/>
      <c r="N58" s="153">
        <v>339</v>
      </c>
      <c r="O58" s="136">
        <v>458626.23</v>
      </c>
      <c r="P58" s="76"/>
      <c r="Q58" s="137">
        <f t="shared" ref="Q58" si="32">SUM(B58+H58+K58+N58)</f>
        <v>339</v>
      </c>
      <c r="R58" s="156">
        <f t="shared" ref="R58" si="33">SUM(C58+I58+L58+O58)</f>
        <v>458626.23</v>
      </c>
    </row>
    <row r="59" spans="1:18" x14ac:dyDescent="0.35">
      <c r="A59" s="141" t="s">
        <v>137</v>
      </c>
      <c r="B59" s="153">
        <v>0</v>
      </c>
      <c r="C59" s="136">
        <v>0</v>
      </c>
      <c r="D59" s="135">
        <v>0</v>
      </c>
      <c r="E59" s="135">
        <v>0</v>
      </c>
      <c r="F59" s="135">
        <v>0</v>
      </c>
      <c r="G59" s="135">
        <v>0</v>
      </c>
      <c r="H59" s="136">
        <f t="shared" ref="H59:I62" si="34">SUM(D59+F59)</f>
        <v>0</v>
      </c>
      <c r="I59" s="136">
        <f t="shared" si="34"/>
        <v>0</v>
      </c>
      <c r="J59" s="76"/>
      <c r="K59" s="153">
        <v>0</v>
      </c>
      <c r="L59" s="136">
        <v>0</v>
      </c>
      <c r="M59" s="76"/>
      <c r="N59" s="153">
        <v>6</v>
      </c>
      <c r="O59" s="136">
        <v>5813.8</v>
      </c>
      <c r="P59" s="76"/>
      <c r="Q59" s="137">
        <f t="shared" ref="Q59:R62" si="35">SUM(B59+H59+K59+N59)</f>
        <v>6</v>
      </c>
      <c r="R59" s="156">
        <f t="shared" si="35"/>
        <v>5813.8</v>
      </c>
    </row>
    <row r="60" spans="1:18" x14ac:dyDescent="0.35">
      <c r="A60" s="141" t="s">
        <v>78</v>
      </c>
      <c r="B60" s="153">
        <v>0</v>
      </c>
      <c r="C60" s="136">
        <v>0</v>
      </c>
      <c r="D60" s="135">
        <v>0</v>
      </c>
      <c r="E60" s="135">
        <v>0</v>
      </c>
      <c r="F60" s="135">
        <v>0</v>
      </c>
      <c r="G60" s="135">
        <v>0</v>
      </c>
      <c r="H60" s="136">
        <f t="shared" si="34"/>
        <v>0</v>
      </c>
      <c r="I60" s="136">
        <f t="shared" si="34"/>
        <v>0</v>
      </c>
      <c r="J60" s="76"/>
      <c r="K60" s="153">
        <v>0</v>
      </c>
      <c r="L60" s="136">
        <v>0</v>
      </c>
      <c r="M60" s="76"/>
      <c r="N60" s="153">
        <v>0</v>
      </c>
      <c r="O60" s="136">
        <v>0</v>
      </c>
      <c r="P60" s="76"/>
      <c r="Q60" s="137">
        <f t="shared" si="35"/>
        <v>0</v>
      </c>
      <c r="R60" s="156">
        <f t="shared" si="35"/>
        <v>0</v>
      </c>
    </row>
    <row r="61" spans="1:18" x14ac:dyDescent="0.35">
      <c r="A61" s="141" t="s">
        <v>121</v>
      </c>
      <c r="B61" s="153">
        <v>0</v>
      </c>
      <c r="C61" s="136">
        <v>0</v>
      </c>
      <c r="D61" s="135">
        <v>0</v>
      </c>
      <c r="E61" s="135">
        <v>0</v>
      </c>
      <c r="F61" s="135">
        <v>0</v>
      </c>
      <c r="G61" s="135">
        <v>0</v>
      </c>
      <c r="H61" s="136">
        <f t="shared" ref="H61" si="36">SUM(D61+F61)</f>
        <v>0</v>
      </c>
      <c r="I61" s="136">
        <f t="shared" ref="I61" si="37">SUM(E61+G61)</f>
        <v>0</v>
      </c>
      <c r="J61" s="76"/>
      <c r="K61" s="153">
        <v>0</v>
      </c>
      <c r="L61" s="136">
        <v>0</v>
      </c>
      <c r="M61" s="76"/>
      <c r="N61" s="153">
        <v>8</v>
      </c>
      <c r="O61" s="136">
        <v>26217.61</v>
      </c>
      <c r="P61" s="76"/>
      <c r="Q61" s="137">
        <f t="shared" ref="Q61" si="38">SUM(B61+H61+K61+N61)</f>
        <v>8</v>
      </c>
      <c r="R61" s="156">
        <f t="shared" ref="R61" si="39">SUM(C61+I61+L61+O61)</f>
        <v>26217.61</v>
      </c>
    </row>
    <row r="62" spans="1:18" x14ac:dyDescent="0.35">
      <c r="A62" s="141" t="s">
        <v>122</v>
      </c>
      <c r="B62" s="153">
        <v>0</v>
      </c>
      <c r="C62" s="136">
        <v>0</v>
      </c>
      <c r="D62" s="135">
        <v>0</v>
      </c>
      <c r="E62" s="135">
        <v>0</v>
      </c>
      <c r="F62" s="135">
        <v>0</v>
      </c>
      <c r="G62" s="135">
        <v>0</v>
      </c>
      <c r="H62" s="136">
        <f t="shared" si="34"/>
        <v>0</v>
      </c>
      <c r="I62" s="136">
        <f t="shared" si="34"/>
        <v>0</v>
      </c>
      <c r="J62" s="76"/>
      <c r="K62" s="153">
        <v>0</v>
      </c>
      <c r="L62" s="136">
        <v>0</v>
      </c>
      <c r="M62" s="76"/>
      <c r="N62" s="153">
        <v>1</v>
      </c>
      <c r="O62" s="136">
        <v>4522.63</v>
      </c>
      <c r="P62" s="76"/>
      <c r="Q62" s="137">
        <f t="shared" si="35"/>
        <v>1</v>
      </c>
      <c r="R62" s="156">
        <f t="shared" si="35"/>
        <v>4522.63</v>
      </c>
    </row>
    <row r="63" spans="1:18" ht="6" customHeight="1" x14ac:dyDescent="0.35">
      <c r="A63" s="138"/>
      <c r="B63" s="154"/>
      <c r="C63" s="139"/>
      <c r="D63" s="139"/>
      <c r="E63" s="139"/>
      <c r="F63" s="139"/>
      <c r="G63" s="139"/>
      <c r="H63" s="139"/>
      <c r="I63" s="139"/>
      <c r="J63" s="76"/>
      <c r="K63" s="155"/>
      <c r="L63" s="139"/>
      <c r="M63" s="76"/>
      <c r="N63" s="155"/>
      <c r="O63" s="139"/>
      <c r="P63" s="76"/>
      <c r="Q63" s="140"/>
      <c r="R63" s="139"/>
    </row>
    <row r="64" spans="1:18" x14ac:dyDescent="0.35">
      <c r="A64" s="47" t="s">
        <v>40</v>
      </c>
      <c r="B64" s="143">
        <f t="shared" ref="B64:I64" si="40">SUM(B36:B63)</f>
        <v>12513</v>
      </c>
      <c r="C64" s="143">
        <f t="shared" si="40"/>
        <v>113052.86</v>
      </c>
      <c r="D64" s="144">
        <f t="shared" si="40"/>
        <v>373</v>
      </c>
      <c r="E64" s="144">
        <f t="shared" si="40"/>
        <v>54548.950000000004</v>
      </c>
      <c r="F64" s="144">
        <f t="shared" si="40"/>
        <v>14</v>
      </c>
      <c r="G64" s="144">
        <f t="shared" si="40"/>
        <v>27224.07</v>
      </c>
      <c r="H64" s="143">
        <f t="shared" si="40"/>
        <v>387</v>
      </c>
      <c r="I64" s="143">
        <f t="shared" si="40"/>
        <v>81773.02</v>
      </c>
      <c r="J64" s="149"/>
      <c r="K64" s="143">
        <f>SUM(K36:K63)</f>
        <v>0</v>
      </c>
      <c r="L64" s="143">
        <f>SUM(L36:L63)</f>
        <v>0</v>
      </c>
      <c r="M64" s="149"/>
      <c r="N64" s="143">
        <f>SUM(N36:N63)</f>
        <v>354</v>
      </c>
      <c r="O64" s="143">
        <f>SUM(O36:O63)</f>
        <v>495180.26999999996</v>
      </c>
      <c r="P64" s="149"/>
      <c r="Q64" s="143">
        <f>SUM(Q36:Q63)</f>
        <v>13254</v>
      </c>
      <c r="R64" s="143">
        <f>SUM(R36:R63)</f>
        <v>690006.15</v>
      </c>
    </row>
    <row r="66" spans="17:18" x14ac:dyDescent="0.35">
      <c r="Q66" s="174"/>
      <c r="R66" s="174"/>
    </row>
    <row r="67" spans="17:18" x14ac:dyDescent="0.35">
      <c r="Q67" s="174"/>
      <c r="R67" s="174"/>
    </row>
  </sheetData>
  <mergeCells count="15">
    <mergeCell ref="N32:O32"/>
    <mergeCell ref="Q32:R33"/>
    <mergeCell ref="D33:E33"/>
    <mergeCell ref="F33:G33"/>
    <mergeCell ref="H33:I33"/>
    <mergeCell ref="K33:L33"/>
    <mergeCell ref="N33:O33"/>
    <mergeCell ref="H32:I32"/>
    <mergeCell ref="C16:K16"/>
    <mergeCell ref="K32:L32"/>
    <mergeCell ref="A32:A34"/>
    <mergeCell ref="B32:C33"/>
    <mergeCell ref="D32:E32"/>
    <mergeCell ref="F32:G32"/>
    <mergeCell ref="A29:D29"/>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29" t="s">
        <v>123</v>
      </c>
      <c r="B1" s="329"/>
      <c r="C1" s="329"/>
      <c r="D1" s="329"/>
      <c r="E1" s="329"/>
      <c r="F1" s="329"/>
      <c r="G1" s="329"/>
      <c r="H1" s="329"/>
      <c r="I1" s="329"/>
      <c r="J1" s="329"/>
      <c r="K1" s="329"/>
      <c r="L1" s="329"/>
      <c r="M1" s="329"/>
      <c r="N1" s="329"/>
    </row>
    <row r="2" spans="1:14" ht="20" x14ac:dyDescent="0.35">
      <c r="A2" s="165" t="str">
        <f>'Pipeline - Solar Summary'!H2</f>
        <v>as of 01/31/2025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35" t="s">
        <v>42</v>
      </c>
      <c r="E4" s="335"/>
      <c r="F4" s="335"/>
      <c r="G4" s="105"/>
      <c r="H4" s="335" t="s">
        <v>43</v>
      </c>
      <c r="I4" s="335"/>
      <c r="J4" s="335"/>
      <c r="K4" s="105"/>
      <c r="L4" s="330" t="s">
        <v>124</v>
      </c>
      <c r="M4" s="330"/>
      <c r="N4" s="330"/>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33" t="s">
        <v>125</v>
      </c>
      <c r="E6" s="331"/>
      <c r="F6" s="331"/>
      <c r="G6" s="331"/>
      <c r="H6" s="331"/>
      <c r="I6" s="331"/>
      <c r="J6" s="331"/>
      <c r="K6" s="331"/>
      <c r="L6" s="331"/>
      <c r="M6" s="331"/>
      <c r="N6" s="332"/>
    </row>
    <row r="7" spans="1:14" s="6" customFormat="1" ht="45.65" customHeight="1" x14ac:dyDescent="0.3">
      <c r="A7" s="103" t="s">
        <v>126</v>
      </c>
      <c r="B7" s="104" t="s">
        <v>127</v>
      </c>
      <c r="C7" s="13"/>
      <c r="D7" s="102" t="s">
        <v>128</v>
      </c>
      <c r="E7" s="102" t="s">
        <v>129</v>
      </c>
      <c r="F7" s="102" t="s">
        <v>130</v>
      </c>
      <c r="G7" s="88"/>
      <c r="H7" s="102" t="s">
        <v>128</v>
      </c>
      <c r="I7" s="102" t="s">
        <v>129</v>
      </c>
      <c r="J7" s="102" t="s">
        <v>130</v>
      </c>
      <c r="K7" s="88"/>
      <c r="L7" s="102" t="s">
        <v>128</v>
      </c>
      <c r="M7" s="102" t="s">
        <v>12</v>
      </c>
      <c r="N7" s="102" t="s">
        <v>130</v>
      </c>
    </row>
    <row r="8" spans="1:14" s="6" customFormat="1" ht="14.5" x14ac:dyDescent="0.35">
      <c r="A8" s="7" t="s">
        <v>131</v>
      </c>
      <c r="B8" s="8" t="s">
        <v>132</v>
      </c>
      <c r="C8" s="8"/>
      <c r="D8" s="9">
        <v>2</v>
      </c>
      <c r="E8" s="9">
        <v>285.95999999999998</v>
      </c>
      <c r="F8" s="41">
        <f>E8/$E$10</f>
        <v>1.7530319127088682E-2</v>
      </c>
      <c r="G8" s="89"/>
      <c r="H8" s="9">
        <v>2557</v>
      </c>
      <c r="I8" s="9">
        <v>62019.98</v>
      </c>
      <c r="J8" s="41">
        <f>I8/I10</f>
        <v>0.31833542853752284</v>
      </c>
      <c r="K8" s="89"/>
      <c r="L8" s="9">
        <f>SUM(D8+H8)</f>
        <v>2559</v>
      </c>
      <c r="M8" s="9">
        <f>SUM(E8+I8)</f>
        <v>62305.94</v>
      </c>
      <c r="N8" s="41">
        <f>M8/$M10</f>
        <v>0.29509554855992659</v>
      </c>
    </row>
    <row r="9" spans="1:14" s="6" customFormat="1" ht="14.5" x14ac:dyDescent="0.35">
      <c r="A9" s="90" t="s">
        <v>133</v>
      </c>
      <c r="B9" s="91" t="s">
        <v>134</v>
      </c>
      <c r="C9" s="91"/>
      <c r="D9" s="92">
        <v>2</v>
      </c>
      <c r="E9" s="92">
        <v>16026.35</v>
      </c>
      <c r="F9" s="41">
        <f>E9/$E$10</f>
        <v>0.98246968087291142</v>
      </c>
      <c r="G9" s="89"/>
      <c r="H9" s="92">
        <v>10343</v>
      </c>
      <c r="I9" s="92">
        <v>132805.9</v>
      </c>
      <c r="J9" s="41">
        <f>I9/I10</f>
        <v>0.68166457146247716</v>
      </c>
      <c r="K9" s="89"/>
      <c r="L9" s="9">
        <f>SUM(D9+H9)</f>
        <v>10345</v>
      </c>
      <c r="M9" s="9">
        <f>SUM(E9+I9)</f>
        <v>148832.25</v>
      </c>
      <c r="N9" s="41">
        <f>M9/$M$10</f>
        <v>0.70490445144007341</v>
      </c>
    </row>
    <row r="10" spans="1:14" s="12" customFormat="1" ht="14" x14ac:dyDescent="0.3">
      <c r="A10" s="334" t="s">
        <v>69</v>
      </c>
      <c r="B10" s="334"/>
      <c r="C10" s="334"/>
      <c r="D10" s="10">
        <f>SUM(D8:D9)</f>
        <v>4</v>
      </c>
      <c r="E10" s="10">
        <f>SUM(E8:E9)</f>
        <v>16312.31</v>
      </c>
      <c r="F10" s="11">
        <f>SUM(F8:F9)</f>
        <v>1</v>
      </c>
      <c r="G10" s="93"/>
      <c r="H10" s="10">
        <f>SUM(H8:H9)</f>
        <v>12900</v>
      </c>
      <c r="I10" s="10">
        <f>SUM(I8:I9)</f>
        <v>194825.88</v>
      </c>
      <c r="J10" s="11">
        <f>SUM(J8:J9)</f>
        <v>1</v>
      </c>
      <c r="K10" s="93"/>
      <c r="L10" s="99">
        <f>SUM(L8:L9)</f>
        <v>12904</v>
      </c>
      <c r="M10" s="99">
        <f>SUM(M8:M9)</f>
        <v>211138.19</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33" t="s">
        <v>135</v>
      </c>
      <c r="E13" s="331"/>
      <c r="F13" s="331"/>
      <c r="G13" s="331"/>
      <c r="H13" s="331"/>
      <c r="I13" s="331"/>
      <c r="J13" s="331"/>
      <c r="K13" s="331"/>
      <c r="L13" s="331"/>
      <c r="M13" s="331"/>
      <c r="N13" s="332"/>
    </row>
    <row r="14" spans="1:14" s="6" customFormat="1" ht="45.65" customHeight="1" x14ac:dyDescent="0.3">
      <c r="A14" s="103" t="s">
        <v>126</v>
      </c>
      <c r="B14" s="104" t="s">
        <v>127</v>
      </c>
      <c r="C14" s="13"/>
      <c r="D14" s="102" t="s">
        <v>136</v>
      </c>
      <c r="E14" s="102" t="s">
        <v>12</v>
      </c>
      <c r="F14" s="102" t="s">
        <v>130</v>
      </c>
      <c r="G14" s="88"/>
      <c r="H14" s="102" t="s">
        <v>136</v>
      </c>
      <c r="I14" s="102" t="s">
        <v>12</v>
      </c>
      <c r="J14" s="102" t="s">
        <v>130</v>
      </c>
      <c r="K14" s="88"/>
      <c r="L14" s="185" t="s">
        <v>136</v>
      </c>
      <c r="M14" s="185" t="s">
        <v>12</v>
      </c>
      <c r="N14" s="185" t="s">
        <v>130</v>
      </c>
    </row>
    <row r="15" spans="1:14" s="6" customFormat="1" ht="14.5" x14ac:dyDescent="0.35">
      <c r="A15" s="7" t="s">
        <v>131</v>
      </c>
      <c r="B15" s="8" t="s">
        <v>132</v>
      </c>
      <c r="C15" s="8"/>
      <c r="D15" s="9">
        <v>0</v>
      </c>
      <c r="E15" s="9">
        <v>0</v>
      </c>
      <c r="F15" s="41">
        <v>0</v>
      </c>
      <c r="G15" s="89"/>
      <c r="H15" s="9">
        <v>2386</v>
      </c>
      <c r="I15" s="9">
        <v>25116.78</v>
      </c>
      <c r="J15" s="41">
        <f>I15/I17</f>
        <v>0.2209078241562891</v>
      </c>
      <c r="K15" s="89"/>
      <c r="L15" s="9">
        <f>SUM(D15+H15)</f>
        <v>2386</v>
      </c>
      <c r="M15" s="9">
        <f>SUM(E15+I15)</f>
        <v>25116.78</v>
      </c>
      <c r="N15" s="41">
        <f>M15/$M$17</f>
        <v>0.2209078241562891</v>
      </c>
    </row>
    <row r="16" spans="1:14" s="6" customFormat="1" ht="14.5" x14ac:dyDescent="0.35">
      <c r="A16" s="7" t="s">
        <v>133</v>
      </c>
      <c r="B16" s="8" t="s">
        <v>134</v>
      </c>
      <c r="C16" s="8"/>
      <c r="D16" s="9">
        <v>0</v>
      </c>
      <c r="E16" s="9">
        <v>0</v>
      </c>
      <c r="F16" s="41">
        <v>0</v>
      </c>
      <c r="G16" s="89"/>
      <c r="H16" s="9">
        <v>10247</v>
      </c>
      <c r="I16" s="9">
        <v>88581.23</v>
      </c>
      <c r="J16" s="41">
        <f>I16/I17</f>
        <v>0.77909217584371093</v>
      </c>
      <c r="K16" s="89"/>
      <c r="L16" s="9">
        <f>SUM(D16+H16)</f>
        <v>10247</v>
      </c>
      <c r="M16" s="9">
        <f>SUM(E16+I16)</f>
        <v>88581.23</v>
      </c>
      <c r="N16" s="41">
        <f>M16/$M$17</f>
        <v>0.77909217584371093</v>
      </c>
    </row>
    <row r="17" spans="1:14" s="12" customFormat="1" ht="14.5" thickBot="1" x14ac:dyDescent="0.35">
      <c r="A17" s="334" t="s">
        <v>69</v>
      </c>
      <c r="B17" s="334"/>
      <c r="C17" s="334"/>
      <c r="D17" s="10">
        <f>SUM(D15:D16)</f>
        <v>0</v>
      </c>
      <c r="E17" s="10">
        <f>SUM(E15:E16)</f>
        <v>0</v>
      </c>
      <c r="F17" s="11">
        <v>0</v>
      </c>
      <c r="G17" s="93"/>
      <c r="H17" s="10">
        <f>SUM(H15:H16)</f>
        <v>12633</v>
      </c>
      <c r="I17" s="10">
        <f>SUM(I15:I16)</f>
        <v>113698.01</v>
      </c>
      <c r="J17" s="11">
        <f>SUM(J15:J16)</f>
        <v>1</v>
      </c>
      <c r="K17" s="93"/>
      <c r="L17" s="197">
        <f>SUM(L15:L16)</f>
        <v>12633</v>
      </c>
      <c r="M17" s="197">
        <f>SUM(M15:M16)</f>
        <v>113698.01</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28" t="s">
        <v>140</v>
      </c>
      <c r="B20" s="328"/>
      <c r="C20" s="328"/>
      <c r="D20" s="328"/>
      <c r="E20" s="328"/>
      <c r="F20" s="328"/>
      <c r="G20" s="328"/>
      <c r="H20" s="328"/>
      <c r="I20" s="328"/>
      <c r="J20" s="328"/>
      <c r="K20" s="328"/>
      <c r="L20" s="328"/>
      <c r="M20" s="328"/>
      <c r="N20" s="328"/>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2025-02-18T00:44:14Z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